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3"/>
  </bookViews>
  <sheets>
    <sheet name="Доходы.№2 " sheetId="1" r:id="rId1"/>
    <sheet name="Расходы.№3" sheetId="2" r:id="rId2"/>
    <sheet name="Прилож.4.отчет об испол.МП" sheetId="3" r:id="rId3"/>
    <sheet name="Источ.деф.бюджета.№5" sheetId="4" r:id="rId4"/>
  </sheets>
  <definedNames/>
  <calcPr fullCalcOnLoad="1"/>
</workbook>
</file>

<file path=xl/sharedStrings.xml><?xml version="1.0" encoding="utf-8"?>
<sst xmlns="http://schemas.openxmlformats.org/spreadsheetml/2006/main" count="1185" uniqueCount="367">
  <si>
    <t>К решению Совета народных депутатов муниципального</t>
  </si>
  <si>
    <t>образования «Большесидоровское сельское поселение»</t>
  </si>
  <si>
    <t>тыс. руб.</t>
  </si>
  <si>
    <t>Коды бюджетной классификации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</si>
  <si>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</si>
  <si>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</si>
  <si>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</si>
  <si>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</si>
  <si>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</si>
  <si>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</si>
  <si>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</si>
  <si>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</si>
  <si>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</si>
  <si>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</si>
  <si>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</si>
  <si>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</si>
  <si>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</si>
  <si>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</si>
  <si>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</si>
  <si>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</si>
  <si>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</si>
  <si>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000 1 03 02100 01 0000 110</t>
  </si>
  <si>
    <t>Доходы от уплаты акцизов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</si>
  <si>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</si>
  <si>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</si>
  <si>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</si>
  <si>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</si>
  <si>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</si>
  <si>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</si>
  <si>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</si>
  <si>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</si>
  <si>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000 1 0 50000 00 0000 0000</t>
  </si>
  <si>
    <t>Налоги на совокупный доход</t>
  </si>
  <si>
    <t>0001 05 03000 01 0000 110</t>
  </si>
  <si>
    <t>Единый сельскохозяйственный налог</t>
  </si>
  <si>
    <t>000 1 05 03010 01 1000 110</t>
  </si>
  <si>
    <t>Единый сельскохозяйственный налог (ЕСХН)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</si>
  <si>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</si>
  <si>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</si>
  <si>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</si>
  <si>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</si>
  <si>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</si>
  <si>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</si>
  <si>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</si>
  <si>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>Земельный налог</t>
  </si>
  <si>
    <t>000 1 06 06010 00 0000 110</t>
  </si>
  <si>
    <t>Земельный налог, взимаемый по ставке, установленной подп.1 п.1 ст.394 НК РФ</t>
  </si>
  <si>
    <t>000 1 06 06033 10 1000 110</t>
  </si>
  <si>
    <t>Земельный налог с организаций, обладающих земельным участком, расположенным в границах сельских поселений</t>
  </si>
  <si>
    <t>000 1 06 06043 10 1000 110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</si>
  <si>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</si>
  <si>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</si>
  <si>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</si>
  <si>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</si>
  <si>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</si>
  <si>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>000 1 16 000000 00 0000 140</t>
  </si>
  <si>
    <t>Штрафы, санкции, возмещение ущерба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</si>
  <si>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</si>
  <si>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</si>
  <si>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</si>
  <si>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</si>
  <si>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</si>
  <si>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</si>
  <si>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</si>
  <si>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</si>
  <si>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</si>
  <si>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</si>
  <si>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</si>
  <si>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</si>
  <si>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</si>
  <si>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000 2 02 300000 00 0000 150</t>
  </si>
  <si>
    <t>000 2 02 30024 10 0000 150</t>
  </si>
  <si>
    <t>Субвенции бюджетам сельских поселений на выполнение передаваемых полномочий субъектов Российской Федерации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</si>
  <si>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</si>
  <si>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</si>
  <si>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</si>
  <si>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Наименование  дохода</t>
  </si>
  <si>
    <t>Фактическое исполнение</t>
  </si>
  <si>
    <t>Приложение №2</t>
  </si>
  <si>
    <t>Уточненный план</t>
  </si>
  <si>
    <t>Процент исполнения к уточненному плану, %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</si>
  <si>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</t>
  </si>
  <si>
    <t>000 1 16 10123 01 0000 140</t>
  </si>
  <si>
    <t>000 2 02 29999 10 0000 150</t>
  </si>
  <si>
    <t>000 2 02 20000 00 0000 150</t>
  </si>
  <si>
    <t>Субсидии бюджетам бюджетной системы Российской Федерации(межбюджетные субсидии)</t>
  </si>
  <si>
    <t>Прочие субсидии бюджетам сельских поселений</t>
  </si>
  <si>
    <t>000 2 18 60010 10 0000 150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</si>
  <si>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</si>
  <si>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</si>
  <si>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</si>
  <si>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Исполнение доходов бюджета муниципального образования «Большесидоровское сельское  поселение» за 9-ть месяцев 2022 года по кодам классификации доходов бюджета </t>
  </si>
  <si>
    <t>январь - сентябрь 2022 года</t>
  </si>
  <si>
    <t>Фактическое исполнение за январь - сентябрь 2021 года</t>
  </si>
  <si>
    <t>000 2 02 19999 10 0000 150</t>
  </si>
  <si>
    <t>Прочие дотации бюджетам сельских поселений</t>
  </si>
  <si>
    <t>ИТОГО:</t>
  </si>
  <si>
    <t>МП "Формирование комфортной городской среды на территории МО "Большесидоровское сельское поселение" на период 2020-2024 годов"</t>
  </si>
  <si>
    <t>Администрация муниципального образования «Большесидоровское  сельское поселение»</t>
  </si>
  <si>
    <t>9.</t>
  </si>
  <si>
    <t>МП "Использование и охрана земель на территории  муниципального образования "Большесидоровское сельское поселение" на период 2021-2023 годов"</t>
  </si>
  <si>
    <t>8.</t>
  </si>
  <si>
    <t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</t>
  </si>
  <si>
    <t>7.</t>
  </si>
  <si>
    <t>МП "Формирование законопослушного поведения участников дорожного движения на территории МО "Большесидоровское сельское поселение" на 2021-2024 г."</t>
  </si>
  <si>
    <t>6.</t>
  </si>
  <si>
    <t>"Муниципальная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</si>
  <si>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5.</t>
  </si>
  <si>
    <t xml:space="preserve">МП "Военно-патриотическое воспитание несовершеннолетних и молодежи  МО "Большесидоровское сельское поселение" на 2020 - 2022 годы." </t>
  </si>
  <si>
    <t>4.</t>
  </si>
  <si>
    <t xml:space="preserve">МП "Профилактика правонарушений на территории МО "Большесидоровское сельское поселение" на 2021 - 2024 годы." </t>
  </si>
  <si>
    <t>3.</t>
  </si>
  <si>
    <t xml:space="preserve">МЦП "О противодействии коррупции в муниципальном образовании "Большесидоровское сельское поселение" на 2021 - 2023 годы." </t>
  </si>
  <si>
    <t>2.</t>
  </si>
  <si>
    <t xml:space="preserve">МП "Комплексные меры по профилактике терроризма и экстримизма, предупреждения межнациональных конфликтов в МО "Большесидоровское сельское поселение" на 2021 - 2023 годы." </t>
  </si>
  <si>
    <t>1.</t>
  </si>
  <si>
    <t>Отклонение исполнения от квартальных назначений</t>
  </si>
  <si>
    <t>Утвержденный план на 2022 год</t>
  </si>
  <si>
    <t>НАИМЕНОВАНИЕ    ПРОГРАММ</t>
  </si>
  <si>
    <t>НАИМЕНОВАНИЕ ВЕДОМСТВА, ОТВЕЧАЮЩЕГО ЗА РЕАЛИЗАЦИЮ ПРОГРАММЫ</t>
  </si>
  <si>
    <t>КОД</t>
  </si>
  <si>
    <t>№ п/п</t>
  </si>
  <si>
    <t xml:space="preserve">тыс. руб.                                                       </t>
  </si>
  <si>
    <t>Приложение №4</t>
  </si>
  <si>
    <t>ВСЕГО РАСХОДОВ</t>
  </si>
  <si>
    <t>730</t>
  </si>
  <si>
    <t>01</t>
  </si>
  <si>
    <t>13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</si>
  <si>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</si>
  <si>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</si>
  <si>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</si>
  <si>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</si>
  <si>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государственного внутреннего и муниципального долга</t>
  </si>
  <si>
    <t>00</t>
  </si>
  <si>
    <t>ОБСЛУЖИВАНИЕ ГОСУДАРСТВЕННОГО (МУНИЦИПАЛЬНОГО) ДОЛГА</t>
  </si>
  <si>
    <t>244</t>
  </si>
  <si>
    <t>6710090110</t>
  </si>
  <si>
    <t>02</t>
  </si>
  <si>
    <t>11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</si>
  <si>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</si>
  <si>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</si>
  <si>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</si>
  <si>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</si>
  <si>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</si>
  <si>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Расходы по массовому спорту</t>
  </si>
  <si>
    <t>6710000000</t>
  </si>
  <si>
    <t>Физическая культура и спорт МО "Большесидоровское сельское поселение"</t>
  </si>
  <si>
    <t>Массовый спорт</t>
  </si>
  <si>
    <t>ФИЗИЧЕСКАЯ КУЛЬТУРА И СПОРТ</t>
  </si>
  <si>
    <t>312</t>
  </si>
  <si>
    <t>6610090100</t>
  </si>
  <si>
    <t>10</t>
  </si>
  <si>
    <t>Иные пенсии, социальные доплаты к пенсиям</t>
  </si>
  <si>
    <t>300</t>
  </si>
  <si>
    <t>Социальное обеспечение и иные выплаты населению</t>
  </si>
  <si>
    <t>Доплаты к пенсиям государственных служащих субъектов РФ и муниципальных служащих</t>
  </si>
  <si>
    <t>6610000000</t>
  </si>
  <si>
    <t>Пенсионное обеспечение МО "Большесидоровское сельское поселение"</t>
  </si>
  <si>
    <t>Пенсионное обеспечение</t>
  </si>
  <si>
    <t>СОЦИАЛЬНАЯ ПОЛИТИКА</t>
  </si>
  <si>
    <t>6510090090</t>
  </si>
  <si>
    <t>08</t>
  </si>
  <si>
    <t>6500000000</t>
  </si>
  <si>
    <t>Обеспечение деятельности по культуре МО "Большесидоровское сельское поселение"</t>
  </si>
  <si>
    <t xml:space="preserve"> Культура</t>
  </si>
  <si>
    <t xml:space="preserve">КУЛЬТУРА, КИНЕМАТОГРАФИЯ </t>
  </si>
  <si>
    <t>6440090090</t>
  </si>
  <si>
    <t>03</t>
  </si>
  <si>
    <t>05</t>
  </si>
  <si>
    <t>6440090080</t>
  </si>
  <si>
    <t xml:space="preserve">Прочие мероприятия по благоустройству </t>
  </si>
  <si>
    <t>6440000000</t>
  </si>
  <si>
    <t>Обеспечение деятельности по благоустройству МО "Большесидоровское сельское поселение"</t>
  </si>
  <si>
    <t>Благоустройство</t>
  </si>
  <si>
    <t>6910040020</t>
  </si>
  <si>
    <t>6910040000</t>
  </si>
  <si>
    <t>Техническое обслуживание газопровода</t>
  </si>
  <si>
    <t>6910000000</t>
  </si>
  <si>
    <t>540</t>
  </si>
  <si>
    <t>68402L5769</t>
  </si>
  <si>
    <t>Иные межбюджетные трансферты</t>
  </si>
  <si>
    <t>500</t>
  </si>
  <si>
    <t>Межбюджетные трансферты</t>
  </si>
  <si>
    <t>68401L5769</t>
  </si>
  <si>
    <t>247</t>
  </si>
  <si>
    <t>6840010040</t>
  </si>
  <si>
    <t>Закупка энергетических ресурсов</t>
  </si>
  <si>
    <t>Поддержка ЖКХ МО "Большесидоровское сельское поселение"</t>
  </si>
  <si>
    <t>Руководство и управление в сфере установленных функций( Коммунальное хозяйство)</t>
  </si>
  <si>
    <t>414</t>
  </si>
  <si>
    <t>5150080500</t>
  </si>
  <si>
    <t>Бюджетные инвестиции в объекты капитального строительства государственной (муниципальной) собственности</t>
  </si>
  <si>
    <t>400</t>
  </si>
  <si>
    <t>Капитальные  вложения в объекты государственной (муниципальной) собственности</t>
  </si>
  <si>
    <t>245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</si>
  <si>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</si>
  <si>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t>5150080000</t>
  </si>
  <si>
    <t>Коммунальное хозяйство</t>
  </si>
  <si>
    <t>ЖИЛИЩНО-КОММУНАЛЬНОЕ ХОЗЯЙСТВО</t>
  </si>
  <si>
    <t>6310090060</t>
  </si>
  <si>
    <t>12</t>
  </si>
  <si>
    <t>04</t>
  </si>
  <si>
    <t>6310090050</t>
  </si>
  <si>
    <t xml:space="preserve">МП  «Развитие малого и среднего предпринимательства и физических лиц, не являющихся индивидуальными предпринимателями и применяющих специальный налоговый режим "Налог на профессиональный доход" в муниципальном образовании «Большесидоровское сельское поселение» на 2020-2022 годы.» </t>
  </si>
  <si>
    <t>6310090040</t>
  </si>
  <si>
    <t>Проведение кадастровых работ на земельных участках, отнесенных к собственности МО "Большесидоровске сельское поселение"</t>
  </si>
  <si>
    <t>6310000000</t>
  </si>
  <si>
    <t>Обеспечение деятельности по землеустройству и землепользованию МО "Большесидоровское сельское поселение"</t>
  </si>
  <si>
    <t>Другие вопросы в области национальной экономики</t>
  </si>
  <si>
    <t>6830010020</t>
  </si>
  <si>
    <t>09</t>
  </si>
  <si>
    <t>243</t>
  </si>
  <si>
    <t>Закупка товаров, работ, услуг в целях капитального ремонта  государственного (муниципального) имущества</t>
  </si>
  <si>
    <t>Ремонт автомобильных дорог общего пользования местного значения и искусственных сооружений на них</t>
  </si>
  <si>
    <t>6830010010</t>
  </si>
  <si>
    <t>Содержание автомобильных дорог общего пользования местного значения и искусственных сооружений на них</t>
  </si>
  <si>
    <t>6800000000</t>
  </si>
  <si>
    <t>Целевые программы муниципальных образований</t>
  </si>
  <si>
    <t>Дорожное хозяйство (дорожные фонды)</t>
  </si>
  <si>
    <t>НАЦИОНАЛЬНАЯ ЭКОНОМИКА</t>
  </si>
  <si>
    <t>6220090030</t>
  </si>
  <si>
    <t xml:space="preserve">Обеспечение пожарной безопасности </t>
  </si>
  <si>
    <t>6220000000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</si>
  <si>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</si>
  <si>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6210090020</t>
  </si>
  <si>
    <t>Обеспечение населения и территории сельского поселения от чрезвычайных ситуаций</t>
  </si>
  <si>
    <t>6210000000</t>
  </si>
  <si>
    <t>Гражданская оборона</t>
  </si>
  <si>
    <t>НАЦИОНАЛЬНАЯ БЕЗОПАСНОСТЬ И ПРАВООХРАНИТЕНАЯ ДЕЯТЕЛЬНОСТЬ</t>
  </si>
  <si>
    <t>129</t>
  </si>
  <si>
    <t>6120051180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</si>
  <si>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</si>
  <si>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121</t>
  </si>
  <si>
    <t>Фонды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</si>
  <si>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</si>
  <si>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</si>
  <si>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</si>
  <si>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</si>
  <si>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</si>
  <si>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</si>
  <si>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</si>
  <si>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6810010070</t>
  </si>
  <si>
    <t>6810010060</t>
  </si>
  <si>
    <t>Муниципальная программа мероприятий по профилактике незаконного потребления наркотических средств и психотропных веществ на территории МО "Большесидоровское сельское поселение" на 2020-2022 годы"</t>
  </si>
  <si>
    <t>6810010050</t>
  </si>
  <si>
    <t>6810010030</t>
  </si>
  <si>
    <t>6810010020</t>
  </si>
  <si>
    <t>6810010010</t>
  </si>
  <si>
    <t>Программы МО "Большесидоровское сельское поселение"</t>
  </si>
  <si>
    <t>6120061010</t>
  </si>
  <si>
    <t>Расходы на осуществление государственных полномочий в сфере административных правоотношений</t>
  </si>
  <si>
    <t>Прочая закупка товаров, работ и услуг (Ритуальные услуги)</t>
  </si>
  <si>
    <t>853</t>
  </si>
  <si>
    <t>Уплата иных платежей</t>
  </si>
  <si>
    <t>851</t>
  </si>
  <si>
    <t>Уплата налога на имущество организаций и земельного налога</t>
  </si>
  <si>
    <t>850</t>
  </si>
  <si>
    <t>Уплата налогов,сборов и иных платежей</t>
  </si>
  <si>
    <t>800</t>
  </si>
  <si>
    <t>Иные бюджетные ассигнования</t>
  </si>
  <si>
    <t>Выполнение других обязательств государства</t>
  </si>
  <si>
    <t>Руководство и управление в сфере установленных функций (Другие общегосударственные вопросы)</t>
  </si>
  <si>
    <t>Другие общегосударственные вопросы</t>
  </si>
  <si>
    <t>870</t>
  </si>
  <si>
    <t>7210091030</t>
  </si>
  <si>
    <t>Резервные средства</t>
  </si>
  <si>
    <t>Резервный фонд МО «Большесидоровское сельское поселение»</t>
  </si>
  <si>
    <t xml:space="preserve">Реализация иных мероприятий в рамках непрограммных расходов муниципальных органов </t>
  </si>
  <si>
    <t>Резервный фонд</t>
  </si>
  <si>
    <t>880</t>
  </si>
  <si>
    <t>6150000800</t>
  </si>
  <si>
    <t>07</t>
  </si>
  <si>
    <t>Специальные расходы</t>
  </si>
  <si>
    <t>Проведение выборов в представительные  органы муниципального образования</t>
  </si>
  <si>
    <t>6150000000</t>
  </si>
  <si>
    <t>Проведение выборов и референдумов</t>
  </si>
  <si>
    <t>Обеспечение проведения выборов и референдумов</t>
  </si>
  <si>
    <r>
      <t>.</t>
    </r>
    <r>
      <rPr>
        <sz val="9"/>
        <rFont val="Times New Roman"/>
        <family val="1"/>
      </rPr>
      <t>6160000400</t>
    </r>
  </si>
  <si>
    <t>852</t>
  </si>
  <si>
    <t>Уплата прочих налогов, сборов</t>
  </si>
  <si>
    <r>
      <t>.</t>
    </r>
    <r>
      <rPr>
        <sz val="9"/>
        <rFont val="Times New Roman"/>
        <family val="1"/>
      </rPr>
      <t>6100055490</t>
    </r>
  </si>
  <si>
    <t>Поощрение муниципальной управленческой команды в 2021 году</t>
  </si>
  <si>
    <t>Обеспечение функций государственных органов администрации муниципального образования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</si>
  <si>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</si>
  <si>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6110000100</t>
    </r>
  </si>
  <si>
    <t xml:space="preserve">Глава муниципального  образования "Большесидоровское сельское поселение" </t>
  </si>
  <si>
    <r>
      <t>.</t>
    </r>
    <r>
      <rPr>
        <sz val="9"/>
        <rFont val="Times New Roman"/>
        <family val="1"/>
      </rPr>
      <t>6110000000</t>
    </r>
  </si>
  <si>
    <t>Функционирование высшего должностного лица муниципального образования "Большесидоровское сельское поселение"</t>
  </si>
  <si>
    <t xml:space="preserve">Поощрение муниципальной управленческой команды </t>
  </si>
  <si>
    <t>Функционирование высшего должностного лица субъекта РФ и органа местного самоуправления</t>
  </si>
  <si>
    <t>ОБЩЕГОСУДАРСТВЕННЫЕ ВОПРОСЫ</t>
  </si>
  <si>
    <t>Утвержденный план</t>
  </si>
  <si>
    <t>ВР</t>
  </si>
  <si>
    <t>ЦСР</t>
  </si>
  <si>
    <t>Подраз-дел</t>
  </si>
  <si>
    <t>Разд.</t>
  </si>
  <si>
    <t>Код прямого получателя</t>
  </si>
  <si>
    <t>Наименование</t>
  </si>
  <si>
    <t>Исполнение расходов бюджета муниципального образования  "Большесидоровское сельское поселение" за 9-ть месяцев 2022 года по ведомственной структуре расходов бюджета</t>
  </si>
  <si>
    <t>Приложение №3</t>
  </si>
  <si>
    <t>Отчет об исполнении муниципальных программ муниципального образования  "Большесидоровское сельское поселение" с распределением бюджетных ассигнований за 9-ть месяцев 2022 года</t>
  </si>
  <si>
    <t>Утвержденный план на    01.10.2022 год</t>
  </si>
  <si>
    <t>Фактическое исполнение на 01.10.2022 год</t>
  </si>
  <si>
    <t>Приложение №5</t>
  </si>
  <si>
    <t xml:space="preserve">тыс. рублей </t>
  </si>
  <si>
    <t xml:space="preserve">тыс. руб. </t>
  </si>
  <si>
    <t>№ №</t>
  </si>
  <si>
    <t>Наименование кода группы, подгруппы, статьи, вида источника внутреннего финансирования дефицитов бюджетов, кода классификации операций сектора государственного управления</t>
  </si>
  <si>
    <t>Сумма</t>
  </si>
  <si>
    <t>Группа</t>
  </si>
  <si>
    <t>Под-груп-па</t>
  </si>
  <si>
    <t>Ста-тья</t>
  </si>
  <si>
    <t>Подстатья</t>
  </si>
  <si>
    <t>Элемент</t>
  </si>
  <si>
    <t>Вид источни-ков</t>
  </si>
  <si>
    <t>Статья (подстатья) классификации операций сектора государственного управления, относящаяся к источникам финансирования дефицитов бюджетов</t>
  </si>
  <si>
    <t>01020000000000000</t>
  </si>
  <si>
    <t>Кредиты кредитных организаций в валюте Российской Федерации</t>
  </si>
  <si>
    <t>0000</t>
  </si>
  <si>
    <t>000</t>
  </si>
  <si>
    <t>1.1.</t>
  </si>
  <si>
    <t>01020000000000700</t>
  </si>
  <si>
    <t>Получение кредитов от кредитных организаций в валюте Российской Федерации</t>
  </si>
  <si>
    <t>1.2</t>
  </si>
  <si>
    <t>01020000020000710</t>
  </si>
  <si>
    <t>Получение кредитов от кредитных организаций бюджетами муниципальных районов в валюте Российской Федерации</t>
  </si>
  <si>
    <t>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</si>
  <si>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</si>
  <si>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810</t>
  </si>
  <si>
    <t>Бюджетные кредиты от других бюджетов бюджетной системы Российской Федерации</t>
  </si>
  <si>
    <t>2.1</t>
  </si>
  <si>
    <t>Погашение бюджетных кредитов, полу ченных от других бюджетов бюджет ной системы Российской Федерации в валюте Российской Федерации</t>
  </si>
  <si>
    <t>2.2</t>
  </si>
  <si>
    <t>Погашение кредитов бюджетами муниципальных районов кредитов  от других бюджетов бюджетной системы Российской Федерации  в валюте Российской Федерации</t>
  </si>
  <si>
    <t>01050000000000000</t>
  </si>
  <si>
    <t>Изменение остатков средств на счетах по учету средств бюджета</t>
  </si>
  <si>
    <t>01050000000000500</t>
  </si>
  <si>
    <t>Увеличение остатков средств бюджетов</t>
  </si>
  <si>
    <t>01050200000000500</t>
  </si>
  <si>
    <t>Увеличение прочих остатков средств бюджетов</t>
  </si>
  <si>
    <t>2.3</t>
  </si>
  <si>
    <t>01050201000000510</t>
  </si>
  <si>
    <t>Увеличение прочих остатков денежных средств бюджетов</t>
  </si>
  <si>
    <t>510</t>
  </si>
  <si>
    <t>2.4</t>
  </si>
  <si>
    <t>01050201020000510</t>
  </si>
  <si>
    <t>Увеличение прочих остатков денежных средств бюджетов муниципальных районов</t>
  </si>
  <si>
    <t>2.5</t>
  </si>
  <si>
    <t>01050000000000600</t>
  </si>
  <si>
    <t>Уменьшение остатков средств бюджетов</t>
  </si>
  <si>
    <t>600</t>
  </si>
  <si>
    <t>2.6</t>
  </si>
  <si>
    <t>01050200000000600</t>
  </si>
  <si>
    <t>Уменьшение прочих остатков средств бюджетов</t>
  </si>
  <si>
    <t>2.7</t>
  </si>
  <si>
    <t>01050201000000610</t>
  </si>
  <si>
    <t>Уменьшение прочих остатков денежных средств бюджетов</t>
  </si>
  <si>
    <t>610</t>
  </si>
  <si>
    <t>2.8</t>
  </si>
  <si>
    <t>01050201020000610</t>
  </si>
  <si>
    <t>Уменьшение прочих остатков денежных средств бюджетов муниципальных районов</t>
  </si>
  <si>
    <t>00000000000000000</t>
  </si>
  <si>
    <t>ИСТОЧНИКИ ВНУТРЕННЕГО ФИНАНСИРОВАНИЯ ДЕФИЦИТОВ БЮДЖЕТОВ</t>
  </si>
  <si>
    <t>Источники финансирования дефицита бюджета - всего</t>
  </si>
  <si>
    <t>к решению Совета народных депутатов муниципального</t>
  </si>
  <si>
    <t>Источники финансирования дефицита бюджета  МО "Большесидоровское  сельское поселение" за 9-ть месяцев 2022 года</t>
  </si>
  <si>
    <t>№61  от  17.11.2022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</si>
</sst>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color indexed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9"/>
      <color indexed="17"/>
      <name val="Times New Roman"/>
      <family val="1"/>
    </font>
    <font>
      <sz val="9"/>
      <color indexed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333333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FF"/>
      <name val="Times New Roman"/>
      <family val="1"/>
    </font>
    <font>
      <sz val="11"/>
      <color rgb="FF008000"/>
      <name val="Times New Roman"/>
      <family val="1"/>
    </font>
    <font>
      <sz val="9"/>
      <color rgb="FF008000"/>
      <name val="Times New Roman"/>
      <family val="1"/>
    </font>
    <font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vertical="center" wrapText="1"/>
    </xf>
    <xf numFmtId="165" fontId="60" fillId="0" borderId="10" xfId="0" applyNumberFormat="1" applyFont="1" applyBorder="1" applyAlignment="1">
      <alignment horizontal="center" vertical="center" wrapText="1"/>
    </xf>
    <xf numFmtId="165" fontId="59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vertical="center" wrapText="1"/>
    </xf>
    <xf numFmtId="0" fontId="62" fillId="0" borderId="0" xfId="0" applyFont="1" applyAlignment="1">
      <alignment horizontal="right" wrapText="1"/>
    </xf>
    <xf numFmtId="16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59" fillId="0" borderId="11" xfId="0" applyFont="1" applyBorder="1" applyAlignment="1">
      <alignment horizontal="center" vertical="center" wrapText="1"/>
    </xf>
    <xf numFmtId="164" fontId="59" fillId="0" borderId="11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164" fontId="60" fillId="0" borderId="1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3" fillId="0" borderId="11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right" wrapText="1"/>
    </xf>
    <xf numFmtId="0" fontId="0" fillId="0" borderId="0" xfId="0" applyAlignment="1">
      <alignment/>
    </xf>
    <xf numFmtId="0" fontId="66" fillId="0" borderId="0" xfId="0" applyFont="1" applyAlignment="1">
      <alignment vertical="center" wrapText="1"/>
    </xf>
    <xf numFmtId="0" fontId="65" fillId="0" borderId="0" xfId="0" applyFont="1" applyAlignment="1">
      <alignment wrapText="1"/>
    </xf>
    <xf numFmtId="0" fontId="65" fillId="0" borderId="0" xfId="0" applyFont="1" applyAlignment="1">
      <alignment horizontal="right" wrapText="1"/>
    </xf>
    <xf numFmtId="0" fontId="12" fillId="0" borderId="0" xfId="52" applyFont="1" applyFill="1">
      <alignment/>
      <protection/>
    </xf>
    <xf numFmtId="165" fontId="12" fillId="0" borderId="0" xfId="52" applyNumberFormat="1" applyFont="1" applyFill="1" applyAlignment="1">
      <alignment horizontal="center"/>
      <protection/>
    </xf>
    <xf numFmtId="49" fontId="12" fillId="0" borderId="0" xfId="52" applyNumberFormat="1" applyFont="1" applyFill="1" applyAlignment="1">
      <alignment horizontal="right"/>
      <protection/>
    </xf>
    <xf numFmtId="49" fontId="12" fillId="0" borderId="0" xfId="52" applyNumberFormat="1" applyFont="1" applyFill="1" applyAlignment="1">
      <alignment horizontal="right" vertical="center"/>
      <protection/>
    </xf>
    <xf numFmtId="0" fontId="12" fillId="0" borderId="0" xfId="52" applyFont="1" applyFill="1" applyAlignment="1">
      <alignment wrapText="1"/>
      <protection/>
    </xf>
    <xf numFmtId="0" fontId="12" fillId="0" borderId="0" xfId="52" applyFont="1" applyFill="1" applyBorder="1" applyAlignment="1">
      <alignment/>
      <protection/>
    </xf>
    <xf numFmtId="2" fontId="12" fillId="0" borderId="0" xfId="52" applyNumberFormat="1" applyFont="1" applyFill="1" applyAlignment="1">
      <alignment horizontal="center"/>
      <protection/>
    </xf>
    <xf numFmtId="0" fontId="12" fillId="0" borderId="0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/>
      <protection/>
    </xf>
    <xf numFmtId="0" fontId="13" fillId="0" borderId="0" xfId="52" applyFont="1" applyFill="1" applyBorder="1" applyAlignment="1">
      <alignment vertical="center"/>
      <protection/>
    </xf>
    <xf numFmtId="0" fontId="12" fillId="0" borderId="0" xfId="52" applyFont="1" applyFill="1" applyBorder="1" applyAlignment="1">
      <alignment vertical="center" wrapText="1"/>
      <protection/>
    </xf>
    <xf numFmtId="165" fontId="12" fillId="0" borderId="0" xfId="52" applyNumberFormat="1" applyFont="1" applyFill="1">
      <alignment/>
      <protection/>
    </xf>
    <xf numFmtId="1" fontId="14" fillId="0" borderId="10" xfId="52" applyNumberFormat="1" applyFont="1" applyFill="1" applyBorder="1" applyAlignment="1">
      <alignment horizontal="center" vertical="center"/>
      <protection/>
    </xf>
    <xf numFmtId="165" fontId="14" fillId="0" borderId="10" xfId="52" applyNumberFormat="1" applyFont="1" applyFill="1" applyBorder="1" applyAlignment="1">
      <alignment horizontal="center" vertical="center"/>
      <protection/>
    </xf>
    <xf numFmtId="49" fontId="14" fillId="0" borderId="10" xfId="52" applyNumberFormat="1" applyFont="1" applyFill="1" applyBorder="1" applyAlignment="1">
      <alignment horizontal="center" vertical="center"/>
      <protection/>
    </xf>
    <xf numFmtId="0" fontId="14" fillId="0" borderId="12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vertical="center" wrapText="1"/>
      <protection/>
    </xf>
    <xf numFmtId="165" fontId="12" fillId="0" borderId="10" xfId="52" applyNumberFormat="1" applyFont="1" applyFill="1" applyBorder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12" fillId="0" borderId="0" xfId="52" applyFont="1" applyFill="1" applyBorder="1">
      <alignment/>
      <protection/>
    </xf>
    <xf numFmtId="165" fontId="67" fillId="0" borderId="10" xfId="52" applyNumberFormat="1" applyFont="1" applyFill="1" applyBorder="1" applyAlignment="1">
      <alignment horizontal="center" vertical="center"/>
      <protection/>
    </xf>
    <xf numFmtId="49" fontId="67" fillId="0" borderId="10" xfId="52" applyNumberFormat="1" applyFont="1" applyFill="1" applyBorder="1" applyAlignment="1">
      <alignment horizontal="center" vertical="center"/>
      <protection/>
    </xf>
    <xf numFmtId="0" fontId="67" fillId="0" borderId="10" xfId="52" applyFont="1" applyFill="1" applyBorder="1" applyAlignment="1">
      <alignment horizontal="center" vertical="center" wrapText="1"/>
      <protection/>
    </xf>
    <xf numFmtId="0" fontId="67" fillId="0" borderId="10" xfId="52" applyFont="1" applyFill="1" applyBorder="1" applyAlignment="1">
      <alignment vertical="center" wrapText="1"/>
      <protection/>
    </xf>
    <xf numFmtId="0" fontId="67" fillId="0" borderId="10" xfId="52" applyFont="1" applyFill="1" applyBorder="1" applyAlignment="1">
      <alignment wrapText="1"/>
      <protection/>
    </xf>
    <xf numFmtId="0" fontId="12" fillId="0" borderId="10" xfId="52" applyFont="1" applyFill="1" applyBorder="1" applyAlignment="1">
      <alignment wrapText="1"/>
      <protection/>
    </xf>
    <xf numFmtId="165" fontId="12" fillId="0" borderId="13" xfId="52" applyNumberFormat="1" applyFont="1" applyFill="1" applyBorder="1" applyAlignment="1">
      <alignment horizontal="center" vertical="center"/>
      <protection/>
    </xf>
    <xf numFmtId="49" fontId="12" fillId="0" borderId="13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vertical="center"/>
      <protection/>
    </xf>
    <xf numFmtId="165" fontId="16" fillId="0" borderId="10" xfId="52" applyNumberFormat="1" applyFont="1" applyFill="1" applyBorder="1" applyAlignment="1">
      <alignment horizontal="center" vertical="center"/>
      <protection/>
    </xf>
    <xf numFmtId="49" fontId="16" fillId="0" borderId="10" xfId="52" applyNumberFormat="1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0" xfId="52" applyFont="1" applyFill="1">
      <alignment/>
      <protection/>
    </xf>
    <xf numFmtId="0" fontId="68" fillId="0" borderId="0" xfId="52" applyFont="1" applyFill="1">
      <alignment/>
      <protection/>
    </xf>
    <xf numFmtId="165" fontId="19" fillId="0" borderId="10" xfId="52" applyNumberFormat="1" applyFont="1" applyFill="1" applyBorder="1" applyAlignment="1">
      <alignment horizontal="center" vertical="center"/>
      <protection/>
    </xf>
    <xf numFmtId="49" fontId="19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vertical="center" wrapText="1"/>
      <protection/>
    </xf>
    <xf numFmtId="165" fontId="69" fillId="0" borderId="10" xfId="52" applyNumberFormat="1" applyFont="1" applyFill="1" applyBorder="1" applyAlignment="1">
      <alignment horizontal="center" vertical="center"/>
      <protection/>
    </xf>
    <xf numFmtId="49" fontId="69" fillId="0" borderId="10" xfId="52" applyNumberFormat="1" applyFont="1" applyFill="1" applyBorder="1" applyAlignment="1">
      <alignment horizontal="center" vertical="center"/>
      <protection/>
    </xf>
    <xf numFmtId="0" fontId="69" fillId="0" borderId="10" xfId="52" applyFont="1" applyFill="1" applyBorder="1" applyAlignment="1">
      <alignment horizontal="center" vertical="center" wrapText="1"/>
      <protection/>
    </xf>
    <xf numFmtId="0" fontId="69" fillId="0" borderId="10" xfId="52" applyFont="1" applyFill="1" applyBorder="1" applyAlignment="1">
      <alignment vertical="center" wrapText="1"/>
      <protection/>
    </xf>
    <xf numFmtId="0" fontId="69" fillId="0" borderId="10" xfId="52" applyFont="1" applyFill="1" applyBorder="1" applyAlignment="1">
      <alignment wrapText="1"/>
      <protection/>
    </xf>
    <xf numFmtId="0" fontId="12" fillId="0" borderId="10" xfId="52" applyFont="1" applyFill="1" applyBorder="1">
      <alignment/>
      <protection/>
    </xf>
    <xf numFmtId="0" fontId="12" fillId="0" borderId="10" xfId="52" applyFont="1" applyFill="1" applyBorder="1" applyAlignment="1">
      <alignment horizontal="left" wrapText="1"/>
      <protection/>
    </xf>
    <xf numFmtId="49" fontId="21" fillId="0" borderId="10" xfId="52" applyNumberFormat="1" applyFont="1" applyFill="1" applyBorder="1" applyAlignment="1">
      <alignment horizontal="center" vertical="center"/>
      <protection/>
    </xf>
    <xf numFmtId="2" fontId="12" fillId="0" borderId="0" xfId="52" applyNumberFormat="1" applyFont="1" applyFill="1">
      <alignment/>
      <protection/>
    </xf>
    <xf numFmtId="0" fontId="12" fillId="0" borderId="0" xfId="52" applyFont="1" applyFill="1" applyAlignment="1">
      <alignment horizontal="center" vertical="center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 applyAlignment="1">
      <alignment horizontal="right"/>
      <protection/>
    </xf>
    <xf numFmtId="49" fontId="17" fillId="0" borderId="0" xfId="52" applyNumberFormat="1" applyFont="1" applyFill="1" applyAlignment="1">
      <alignment horizontal="center" vertical="center" wrapText="1"/>
      <protection/>
    </xf>
    <xf numFmtId="49" fontId="22" fillId="0" borderId="0" xfId="52" applyNumberFormat="1" applyFont="1" applyFill="1" applyAlignment="1">
      <alignment horizontal="center" vertical="center" wrapText="1"/>
      <protection/>
    </xf>
    <xf numFmtId="0" fontId="13" fillId="0" borderId="0" xfId="52" applyFont="1" applyFill="1" applyAlignment="1">
      <alignment horizontal="right" vertical="top" wrapText="1"/>
      <protection/>
    </xf>
    <xf numFmtId="0" fontId="13" fillId="0" borderId="0" xfId="52" applyFont="1" applyFill="1" applyAlignment="1">
      <alignment horizontal="right" vertical="center" wrapText="1"/>
      <protection/>
    </xf>
    <xf numFmtId="0" fontId="13" fillId="0" borderId="0" xfId="52" applyFont="1" applyFill="1" applyAlignment="1">
      <alignment horizontal="right"/>
      <protection/>
    </xf>
    <xf numFmtId="49" fontId="11" fillId="0" borderId="0" xfId="52" applyNumberFormat="1" applyFont="1" applyFill="1" applyAlignment="1">
      <alignment horizontal="right"/>
      <protection/>
    </xf>
    <xf numFmtId="49" fontId="11" fillId="0" borderId="0" xfId="52" applyNumberFormat="1" applyFont="1" applyFill="1" applyAlignment="1">
      <alignment/>
      <protection/>
    </xf>
    <xf numFmtId="49" fontId="11" fillId="0" borderId="0" xfId="52" applyNumberFormat="1" applyFont="1" applyFill="1" applyAlignment="1">
      <alignment horizontal="right" vertical="center"/>
      <protection/>
    </xf>
    <xf numFmtId="0" fontId="11" fillId="0" borderId="0" xfId="52" applyFont="1" applyFill="1" applyAlignment="1">
      <alignment wrapText="1"/>
      <protection/>
    </xf>
    <xf numFmtId="0" fontId="11" fillId="0" borderId="0" xfId="52" applyFont="1">
      <alignment/>
      <protection/>
    </xf>
    <xf numFmtId="49" fontId="11" fillId="0" borderId="0" xfId="52" applyNumberFormat="1" applyFont="1">
      <alignment/>
      <protection/>
    </xf>
    <xf numFmtId="0" fontId="11" fillId="0" borderId="0" xfId="52" applyNumberFormat="1" applyFont="1" applyAlignment="1">
      <alignment wrapText="1"/>
      <protection/>
    </xf>
    <xf numFmtId="164" fontId="11" fillId="0" borderId="0" xfId="52" applyNumberFormat="1" applyFont="1">
      <alignment/>
      <protection/>
    </xf>
    <xf numFmtId="164" fontId="11" fillId="0" borderId="0" xfId="52" applyNumberFormat="1" applyFont="1" applyAlignment="1">
      <alignment horizontal="right"/>
      <protection/>
    </xf>
    <xf numFmtId="164" fontId="17" fillId="0" borderId="0" xfId="52" applyNumberFormat="1" applyFont="1" applyAlignment="1">
      <alignment/>
      <protection/>
    </xf>
    <xf numFmtId="0" fontId="24" fillId="0" borderId="0" xfId="52" applyFont="1" applyAlignment="1">
      <alignment wrapText="1"/>
      <protection/>
    </xf>
    <xf numFmtId="49" fontId="24" fillId="0" borderId="0" xfId="52" applyNumberFormat="1" applyFont="1" applyAlignment="1" quotePrefix="1">
      <alignment wrapText="1"/>
      <protection/>
    </xf>
    <xf numFmtId="0" fontId="24" fillId="0" borderId="0" xfId="52" applyNumberFormat="1" applyFont="1" applyAlignment="1" quotePrefix="1">
      <alignment wrapText="1"/>
      <protection/>
    </xf>
    <xf numFmtId="3" fontId="24" fillId="0" borderId="0" xfId="52" applyNumberFormat="1" applyFont="1" applyAlignment="1">
      <alignment horizontal="right"/>
      <protection/>
    </xf>
    <xf numFmtId="49" fontId="12" fillId="0" borderId="10" xfId="52" applyNumberFormat="1" applyFont="1" applyBorder="1" applyAlignment="1" quotePrefix="1">
      <alignment horizontal="center" vertical="center" wrapText="1"/>
      <protection/>
    </xf>
    <xf numFmtId="49" fontId="12" fillId="0" borderId="10" xfId="52" applyNumberFormat="1" applyFont="1" applyBorder="1" applyAlignment="1">
      <alignment horizontal="center" vertical="center" wrapText="1"/>
      <protection/>
    </xf>
    <xf numFmtId="49" fontId="12" fillId="0" borderId="10" xfId="52" applyNumberFormat="1" applyFont="1" applyBorder="1" applyAlignment="1">
      <alignment horizontal="center" wrapText="1"/>
      <protection/>
    </xf>
    <xf numFmtId="0" fontId="26" fillId="0" borderId="0" xfId="52" applyFont="1" applyAlignment="1">
      <alignment wrapText="1"/>
      <protection/>
    </xf>
    <xf numFmtId="0" fontId="16" fillId="0" borderId="10" xfId="52" applyFont="1" applyBorder="1" applyAlignment="1">
      <alignment horizontal="center" vertical="center"/>
      <protection/>
    </xf>
    <xf numFmtId="49" fontId="16" fillId="0" borderId="10" xfId="52" applyNumberFormat="1" applyFont="1" applyBorder="1">
      <alignment/>
      <protection/>
    </xf>
    <xf numFmtId="0" fontId="16" fillId="0" borderId="10" xfId="52" applyNumberFormat="1" applyFont="1" applyBorder="1" applyAlignment="1">
      <alignment wrapText="1"/>
      <protection/>
    </xf>
    <xf numFmtId="49" fontId="16" fillId="0" borderId="10" xfId="52" applyNumberFormat="1" applyFont="1" applyBorder="1" applyAlignment="1">
      <alignment horizontal="center" vertical="center"/>
      <protection/>
    </xf>
    <xf numFmtId="164" fontId="16" fillId="33" borderId="10" xfId="52" applyNumberFormat="1" applyFont="1" applyFill="1" applyBorder="1" applyAlignment="1" applyProtection="1">
      <alignment horizontal="center" vertical="center"/>
      <protection locked="0"/>
    </xf>
    <xf numFmtId="164" fontId="16" fillId="0" borderId="10" xfId="52" applyNumberFormat="1" applyFont="1" applyBorder="1" applyAlignment="1">
      <alignment horizontal="center" vertical="center"/>
      <protection/>
    </xf>
    <xf numFmtId="0" fontId="16" fillId="0" borderId="0" xfId="52" applyFont="1">
      <alignment/>
      <protection/>
    </xf>
    <xf numFmtId="0" fontId="11" fillId="0" borderId="10" xfId="52" applyFont="1" applyBorder="1" applyAlignment="1">
      <alignment horizontal="center" vertical="center"/>
      <protection/>
    </xf>
    <xf numFmtId="49" fontId="11" fillId="0" borderId="10" xfId="52" applyNumberFormat="1" applyFont="1" applyBorder="1">
      <alignment/>
      <protection/>
    </xf>
    <xf numFmtId="0" fontId="11" fillId="0" borderId="10" xfId="52" applyNumberFormat="1" applyFont="1" applyBorder="1" applyAlignment="1">
      <alignment wrapText="1"/>
      <protection/>
    </xf>
    <xf numFmtId="49" fontId="11" fillId="0" borderId="10" xfId="52" applyNumberFormat="1" applyFont="1" applyBorder="1" applyAlignment="1">
      <alignment horizontal="center" vertical="center"/>
      <protection/>
    </xf>
    <xf numFmtId="164" fontId="11" fillId="33" borderId="10" xfId="52" applyNumberFormat="1" applyFont="1" applyFill="1" applyBorder="1" applyAlignment="1" applyProtection="1">
      <alignment horizontal="center" vertical="center"/>
      <protection locked="0"/>
    </xf>
    <xf numFmtId="164" fontId="11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164" fontId="12" fillId="0" borderId="10" xfId="52" applyNumberFormat="1" applyFont="1" applyBorder="1" applyAlignment="1">
      <alignment horizontal="center" vertical="center" wrapText="1"/>
      <protection/>
    </xf>
    <xf numFmtId="0" fontId="62" fillId="0" borderId="0" xfId="0" applyFont="1" applyAlignment="1">
      <alignment horizontal="right" vertical="center" wrapText="1"/>
    </xf>
    <xf numFmtId="0" fontId="62" fillId="0" borderId="0" xfId="0" applyFont="1" applyFill="1" applyAlignment="1">
      <alignment horizontal="right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164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164" fontId="59" fillId="0" borderId="11" xfId="0" applyNumberFormat="1" applyFont="1" applyBorder="1" applyAlignment="1">
      <alignment horizontal="center" vertical="center" wrapText="1"/>
    </xf>
    <xf numFmtId="164" fontId="59" fillId="0" borderId="13" xfId="0" applyNumberFormat="1" applyFont="1" applyBorder="1" applyAlignment="1">
      <alignment horizontal="center" vertical="center" wrapText="1"/>
    </xf>
    <xf numFmtId="164" fontId="59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1" fillId="0" borderId="11" xfId="0" applyFont="1" applyBorder="1" applyAlignment="1">
      <alignment vertical="center" wrapText="1"/>
    </xf>
    <xf numFmtId="0" fontId="61" fillId="0" borderId="16" xfId="0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164" fontId="59" fillId="0" borderId="16" xfId="0" applyNumberFormat="1" applyFont="1" applyBorder="1" applyAlignment="1">
      <alignment horizontal="center" vertical="center" wrapText="1"/>
    </xf>
    <xf numFmtId="49" fontId="12" fillId="0" borderId="11" xfId="52" applyNumberFormat="1" applyFont="1" applyFill="1" applyBorder="1" applyAlignment="1">
      <alignment horizontal="center" vertical="center" wrapText="1"/>
      <protection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165" fontId="12" fillId="0" borderId="11" xfId="52" applyNumberFormat="1" applyFont="1" applyFill="1" applyBorder="1" applyAlignment="1">
      <alignment horizontal="center" vertical="center" wrapText="1"/>
      <protection/>
    </xf>
    <xf numFmtId="165" fontId="12" fillId="0" borderId="13" xfId="52" applyNumberFormat="1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0" fontId="12" fillId="0" borderId="11" xfId="52" applyFont="1" applyFill="1" applyBorder="1" applyAlignment="1">
      <alignment horizontal="center" vertical="center"/>
      <protection/>
    </xf>
    <xf numFmtId="0" fontId="12" fillId="0" borderId="13" xfId="52" applyFont="1" applyFill="1" applyBorder="1" applyAlignment="1">
      <alignment horizontal="center" vertical="center"/>
      <protection/>
    </xf>
    <xf numFmtId="49" fontId="12" fillId="0" borderId="11" xfId="52" applyNumberFormat="1" applyFont="1" applyFill="1" applyBorder="1" applyAlignment="1">
      <alignment horizontal="center" vertical="center"/>
      <protection/>
    </xf>
    <xf numFmtId="49" fontId="12" fillId="0" borderId="13" xfId="52" applyNumberFormat="1" applyFont="1" applyFill="1" applyBorder="1" applyAlignment="1">
      <alignment horizontal="center" vertical="center"/>
      <protection/>
    </xf>
    <xf numFmtId="164" fontId="11" fillId="0" borderId="0" xfId="52" applyNumberFormat="1" applyFont="1" applyFill="1" applyAlignment="1">
      <alignment horizontal="right"/>
      <protection/>
    </xf>
    <xf numFmtId="49" fontId="23" fillId="0" borderId="0" xfId="52" applyNumberFormat="1" applyFont="1" applyFill="1" applyAlignment="1">
      <alignment horizontal="center" vertical="center" wrapText="1"/>
      <protection/>
    </xf>
    <xf numFmtId="49" fontId="10" fillId="0" borderId="0" xfId="52" applyNumberFormat="1" applyFont="1" applyFill="1" applyAlignment="1">
      <alignment horizontal="center" vertical="center" wrapText="1"/>
      <protection/>
    </xf>
    <xf numFmtId="0" fontId="70" fillId="0" borderId="11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164" fontId="12" fillId="0" borderId="10" xfId="52" applyNumberFormat="1" applyFont="1" applyBorder="1" applyAlignment="1">
      <alignment horizontal="center" vertical="center" wrapText="1"/>
      <protection/>
    </xf>
    <xf numFmtId="49" fontId="19" fillId="0" borderId="17" xfId="52" applyNumberFormat="1" applyFont="1" applyBorder="1" applyAlignment="1">
      <alignment horizontal="left" vertical="center" wrapText="1"/>
      <protection/>
    </xf>
    <xf numFmtId="49" fontId="19" fillId="0" borderId="18" xfId="52" applyNumberFormat="1" applyFont="1" applyBorder="1" applyAlignment="1">
      <alignment horizontal="left" vertical="center" wrapText="1"/>
      <protection/>
    </xf>
    <xf numFmtId="49" fontId="19" fillId="0" borderId="12" xfId="52" applyNumberFormat="1" applyFont="1" applyBorder="1" applyAlignment="1">
      <alignment horizontal="left" vertical="center" wrapText="1"/>
      <protection/>
    </xf>
    <xf numFmtId="0" fontId="25" fillId="0" borderId="0" xfId="52" applyNumberFormat="1" applyFont="1" applyAlignment="1">
      <alignment horizontal="center" wrapText="1"/>
      <protection/>
    </xf>
    <xf numFmtId="49" fontId="11" fillId="0" borderId="10" xfId="52" applyNumberFormat="1" applyFont="1" applyBorder="1" applyAlignment="1">
      <alignment horizontal="center" vertical="center" wrapText="1"/>
      <protection/>
    </xf>
    <xf numFmtId="2" fontId="12" fillId="0" borderId="10" xfId="52" applyNumberFormat="1" applyFont="1" applyBorder="1" applyAlignment="1">
      <alignment horizontal="center" vertical="center" wrapText="1"/>
      <protection/>
    </xf>
    <xf numFmtId="49" fontId="12" fillId="0" borderId="10" xfId="52" applyNumberFormat="1" applyFont="1" applyBorder="1" applyAlignment="1" quotePrefix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88"/>
  <sheetViews>
    <sheetView zoomScalePageLayoutView="0" workbookViewId="0" topLeftCell="A1">
      <selection activeCell="F1" sqref="F1"/>
    </sheetView>
  </sheetViews>
  <sheetFormatPr defaultColWidth="88.57421875" defaultRowHeight="15"/>
  <cols>
    <col min="1" max="1" width="33.00390625" style="1" customWidth="1"/>
    <col min="2" max="2" width="58.57421875" style="1" customWidth="1"/>
    <col min="3" max="4" width="17.421875" style="1" customWidth="1"/>
    <col min="5" max="5" width="16.7109375" style="1" customWidth="1"/>
    <col min="6" max="6" width="15.28125" style="1" customWidth="1"/>
    <col min="7" max="16384" width="88.57421875" style="1" customWidth="1"/>
  </cols>
  <sheetData>
    <row r="1" ht="15" customHeight="1">
      <c r="F1" s="14"/>
    </row>
    <row r="2" spans="2:6" ht="15.75">
      <c r="B2" s="139" t="s">
        <v>78</v>
      </c>
      <c r="C2" s="139"/>
      <c r="D2" s="139"/>
      <c r="E2" s="139"/>
      <c r="F2" s="139"/>
    </row>
    <row r="3" spans="2:6" ht="15.75">
      <c r="B3" s="139" t="s">
        <v>0</v>
      </c>
      <c r="C3" s="139"/>
      <c r="D3" s="139"/>
      <c r="E3" s="139"/>
      <c r="F3" s="139"/>
    </row>
    <row r="4" spans="2:6" ht="15.75">
      <c r="B4" s="139" t="s">
        <v>1</v>
      </c>
      <c r="C4" s="139"/>
      <c r="D4" s="139"/>
      <c r="E4" s="139"/>
      <c r="F4" s="139"/>
    </row>
    <row r="5" spans="2:6" ht="15.75">
      <c r="B5" s="140" t="s">
        <v>366</v>
      </c>
      <c r="C5" s="140"/>
      <c r="D5" s="140"/>
      <c r="E5" s="140"/>
      <c r="F5" s="140"/>
    </row>
    <row r="6" spans="1:6" ht="15.75" customHeight="1">
      <c r="A6" s="151" t="s">
        <v>91</v>
      </c>
      <c r="B6" s="151"/>
      <c r="C6" s="151"/>
      <c r="D6" s="151"/>
      <c r="E6" s="151"/>
      <c r="F6" s="151"/>
    </row>
    <row r="7" spans="1:6" ht="25.5" customHeight="1">
      <c r="A7" s="151"/>
      <c r="B7" s="151"/>
      <c r="C7" s="151"/>
      <c r="D7" s="151"/>
      <c r="E7" s="151"/>
      <c r="F7" s="151"/>
    </row>
    <row r="8" ht="15.75">
      <c r="F8" s="3" t="s">
        <v>2</v>
      </c>
    </row>
    <row r="9" spans="1:6" ht="15.75" customHeight="1">
      <c r="A9" s="141" t="s">
        <v>3</v>
      </c>
      <c r="B9" s="141" t="s">
        <v>76</v>
      </c>
      <c r="C9" s="152" t="s">
        <v>93</v>
      </c>
      <c r="D9" s="142" t="s">
        <v>92</v>
      </c>
      <c r="E9" s="143"/>
      <c r="F9" s="152" t="s">
        <v>80</v>
      </c>
    </row>
    <row r="10" spans="1:6" ht="62.25" customHeight="1">
      <c r="A10" s="141"/>
      <c r="B10" s="141"/>
      <c r="C10" s="153"/>
      <c r="D10" s="16" t="s">
        <v>79</v>
      </c>
      <c r="E10" s="16" t="s">
        <v>77</v>
      </c>
      <c r="F10" s="153"/>
    </row>
    <row r="11" spans="1:6" ht="15.75">
      <c r="A11" s="5" t="s">
        <v>4</v>
      </c>
      <c r="B11" s="6" t="s">
        <v>5</v>
      </c>
      <c r="C11" s="7">
        <f>C12+C41</f>
        <v>4814.9</v>
      </c>
      <c r="D11" s="7">
        <f>D12+D41</f>
        <v>5178</v>
      </c>
      <c r="E11" s="7">
        <f>E12+E41</f>
        <v>5239.8</v>
      </c>
      <c r="F11" s="7">
        <f>E11*100/D11</f>
        <v>101.19351100811124</v>
      </c>
    </row>
    <row r="12" spans="1:6" ht="15.75">
      <c r="A12" s="4"/>
      <c r="B12" s="6" t="s">
        <v>6</v>
      </c>
      <c r="C12" s="7">
        <f>C13+C20+C29+C32</f>
        <v>4726.099999999999</v>
      </c>
      <c r="D12" s="7">
        <f>D13+D20+D29+D32</f>
        <v>5095.2</v>
      </c>
      <c r="E12" s="7">
        <f>E13+E20+E29+E32</f>
        <v>5181.3</v>
      </c>
      <c r="F12" s="7">
        <f>E12*100/D12</f>
        <v>101.68982571832314</v>
      </c>
    </row>
    <row r="13" spans="1:6" ht="15.75">
      <c r="A13" s="5" t="s">
        <v>7</v>
      </c>
      <c r="B13" s="6" t="s">
        <v>8</v>
      </c>
      <c r="C13" s="7">
        <f>C14</f>
        <v>1314.3999999999999</v>
      </c>
      <c r="D13" s="7">
        <f>D14</f>
        <v>1308</v>
      </c>
      <c r="E13" s="7">
        <f>E14</f>
        <v>1493.5</v>
      </c>
      <c r="F13" s="7">
        <f>F14</f>
        <v>114.18195718654434</v>
      </c>
    </row>
    <row r="14" spans="1:6" ht="15.75">
      <c r="A14" s="144" t="s">
        <v>9</v>
      </c>
      <c r="B14" s="145" t="s">
        <v>10</v>
      </c>
      <c r="C14" s="146">
        <f>C16+C17+C18</f>
        <v>1314.3999999999999</v>
      </c>
      <c r="D14" s="146">
        <f>D16+D17+D18</f>
        <v>1308</v>
      </c>
      <c r="E14" s="146">
        <f>E16+E17+E18</f>
        <v>1493.5</v>
      </c>
      <c r="F14" s="146">
        <f>E14*100/D14</f>
        <v>114.18195718654434</v>
      </c>
    </row>
    <row r="15" spans="1:6" ht="15.75">
      <c r="A15" s="144"/>
      <c r="B15" s="145"/>
      <c r="C15" s="146"/>
      <c r="D15" s="146"/>
      <c r="E15" s="146"/>
      <c r="F15" s="146"/>
    </row>
    <row r="16" spans="1:6" ht="78.75">
      <c r="A16" s="4" t="s">
        <v>11</v>
      </c>
      <c r="B16" s="8" t="s">
        <v>12</v>
      </c>
      <c r="C16" s="9">
        <v>1305.1</v>
      </c>
      <c r="D16" s="9">
        <v>1308</v>
      </c>
      <c r="E16" s="9">
        <v>1466</v>
      </c>
      <c r="F16" s="9">
        <f>E16*100/D16</f>
        <v>112.07951070336391</v>
      </c>
    </row>
    <row r="17" spans="1:6" ht="126">
      <c r="A17" s="4" t="s">
        <v>13</v>
      </c>
      <c r="B17" s="8" t="s">
        <v>14</v>
      </c>
      <c r="C17" s="9">
        <v>0</v>
      </c>
      <c r="D17" s="9">
        <v>0</v>
      </c>
      <c r="E17" s="9">
        <v>0</v>
      </c>
      <c r="F17" s="9" t="e">
        <f>E17*100/D17</f>
        <v>#DIV/0!</v>
      </c>
    </row>
    <row r="18" spans="1:6" ht="15.75">
      <c r="A18" s="141" t="s">
        <v>15</v>
      </c>
      <c r="B18" s="147" t="s">
        <v>16</v>
      </c>
      <c r="C18" s="150">
        <v>9.3</v>
      </c>
      <c r="D18" s="150">
        <v>0</v>
      </c>
      <c r="E18" s="150">
        <v>27.5</v>
      </c>
      <c r="F18" s="148" t="e">
        <f>E18*100/D18</f>
        <v>#DIV/0!</v>
      </c>
    </row>
    <row r="19" spans="1:6" ht="15.75">
      <c r="A19" s="141"/>
      <c r="B19" s="147"/>
      <c r="C19" s="150"/>
      <c r="D19" s="150"/>
      <c r="E19" s="150"/>
      <c r="F19" s="149"/>
    </row>
    <row r="20" spans="1:6" ht="47.25">
      <c r="A20" s="5" t="s">
        <v>17</v>
      </c>
      <c r="B20" s="6" t="s">
        <v>18</v>
      </c>
      <c r="C20" s="7">
        <f aca="true" t="shared" si="0" ref="C20:E21">C21</f>
        <v>1225.5</v>
      </c>
      <c r="D20" s="7">
        <f t="shared" si="0"/>
        <v>1463.6</v>
      </c>
      <c r="E20" s="7">
        <f t="shared" si="0"/>
        <v>1678.9</v>
      </c>
      <c r="F20" s="7">
        <f>E20*100/D20</f>
        <v>114.7103033615742</v>
      </c>
    </row>
    <row r="21" spans="1:6" ht="31.5">
      <c r="A21" s="5" t="s">
        <v>19</v>
      </c>
      <c r="B21" s="6" t="s">
        <v>20</v>
      </c>
      <c r="C21" s="7">
        <f t="shared" si="0"/>
        <v>1225.5</v>
      </c>
      <c r="D21" s="7">
        <f t="shared" si="0"/>
        <v>1463.6</v>
      </c>
      <c r="E21" s="7">
        <f t="shared" si="0"/>
        <v>1678.9</v>
      </c>
      <c r="F21" s="7">
        <f>E21*100/D21</f>
        <v>114.7103033615742</v>
      </c>
    </row>
    <row r="22" spans="1:6" ht="15.75">
      <c r="A22" s="5" t="s">
        <v>21</v>
      </c>
      <c r="B22" s="6" t="s">
        <v>22</v>
      </c>
      <c r="C22" s="7">
        <f>C23+C24+C25+C26</f>
        <v>1225.5</v>
      </c>
      <c r="D22" s="7">
        <f>D23+D24+D25+D26</f>
        <v>1463.6</v>
      </c>
      <c r="E22" s="7">
        <f>E23+E24+E25+E26</f>
        <v>1678.9</v>
      </c>
      <c r="F22" s="7">
        <f>E22*100/D22</f>
        <v>114.7103033615742</v>
      </c>
    </row>
    <row r="23" spans="1:6" ht="141.75">
      <c r="A23" s="4" t="s">
        <v>23</v>
      </c>
      <c r="B23" s="10" t="s">
        <v>24</v>
      </c>
      <c r="C23" s="9">
        <v>555.8</v>
      </c>
      <c r="D23" s="9">
        <v>661.8</v>
      </c>
      <c r="E23" s="9">
        <v>820.9</v>
      </c>
      <c r="F23" s="9">
        <f>E23*100/D23</f>
        <v>124.04049561801149</v>
      </c>
    </row>
    <row r="24" spans="1:6" ht="157.5">
      <c r="A24" s="4" t="s">
        <v>25</v>
      </c>
      <c r="B24" s="10" t="s">
        <v>26</v>
      </c>
      <c r="C24" s="9">
        <v>4</v>
      </c>
      <c r="D24" s="9">
        <v>3.5</v>
      </c>
      <c r="E24" s="9">
        <v>4.6</v>
      </c>
      <c r="F24" s="9">
        <f>E24*100/D24</f>
        <v>131.42857142857142</v>
      </c>
    </row>
    <row r="25" spans="1:6" ht="141.75">
      <c r="A25" s="4" t="s">
        <v>27</v>
      </c>
      <c r="B25" s="10" t="s">
        <v>28</v>
      </c>
      <c r="C25" s="9">
        <v>763.8</v>
      </c>
      <c r="D25" s="9">
        <v>881.3</v>
      </c>
      <c r="E25" s="9">
        <v>945</v>
      </c>
      <c r="F25" s="9">
        <f>E25*100/D25</f>
        <v>107.22795869737888</v>
      </c>
    </row>
    <row r="26" spans="1:6" ht="15.75" customHeight="1">
      <c r="A26" s="152" t="s">
        <v>29</v>
      </c>
      <c r="B26" s="155" t="s">
        <v>30</v>
      </c>
      <c r="C26" s="150">
        <v>-98.1</v>
      </c>
      <c r="D26" s="150">
        <v>-83</v>
      </c>
      <c r="E26" s="150">
        <v>-91.6</v>
      </c>
      <c r="F26" s="148">
        <f>E26*100/D26</f>
        <v>110.36144578313252</v>
      </c>
    </row>
    <row r="27" spans="1:6" ht="15.75">
      <c r="A27" s="154"/>
      <c r="B27" s="156"/>
      <c r="C27" s="150"/>
      <c r="D27" s="150"/>
      <c r="E27" s="150"/>
      <c r="F27" s="158"/>
    </row>
    <row r="28" spans="1:6" ht="15.75">
      <c r="A28" s="153"/>
      <c r="B28" s="157"/>
      <c r="C28" s="150"/>
      <c r="D28" s="150"/>
      <c r="E28" s="150"/>
      <c r="F28" s="149"/>
    </row>
    <row r="29" spans="1:6" ht="15.75">
      <c r="A29" s="5" t="s">
        <v>31</v>
      </c>
      <c r="B29" s="6" t="s">
        <v>32</v>
      </c>
      <c r="C29" s="7">
        <f aca="true" t="shared" si="1" ref="C29:E30">C30</f>
        <v>1641.9</v>
      </c>
      <c r="D29" s="7">
        <f t="shared" si="1"/>
        <v>1573.2</v>
      </c>
      <c r="E29" s="7">
        <f t="shared" si="1"/>
        <v>1274.4</v>
      </c>
      <c r="F29" s="7">
        <f aca="true" t="shared" si="2" ref="F29:F36">E29*100/D29</f>
        <v>81.00686498855836</v>
      </c>
    </row>
    <row r="30" spans="1:6" ht="15.75">
      <c r="A30" s="5" t="s">
        <v>33</v>
      </c>
      <c r="B30" s="6" t="s">
        <v>34</v>
      </c>
      <c r="C30" s="7">
        <f t="shared" si="1"/>
        <v>1641.9</v>
      </c>
      <c r="D30" s="7">
        <f t="shared" si="1"/>
        <v>1573.2</v>
      </c>
      <c r="E30" s="7">
        <f t="shared" si="1"/>
        <v>1274.4</v>
      </c>
      <c r="F30" s="7">
        <f t="shared" si="2"/>
        <v>81.00686498855836</v>
      </c>
    </row>
    <row r="31" spans="1:6" ht="15.75">
      <c r="A31" s="4" t="s">
        <v>35</v>
      </c>
      <c r="B31" s="8" t="s">
        <v>36</v>
      </c>
      <c r="C31" s="9">
        <v>1641.9</v>
      </c>
      <c r="D31" s="9">
        <v>1573.2</v>
      </c>
      <c r="E31" s="9">
        <v>1274.4</v>
      </c>
      <c r="F31" s="9">
        <f t="shared" si="2"/>
        <v>81.00686498855836</v>
      </c>
    </row>
    <row r="32" spans="1:6" ht="15.75">
      <c r="A32" s="5" t="s">
        <v>37</v>
      </c>
      <c r="B32" s="6" t="s">
        <v>38</v>
      </c>
      <c r="C32" s="7">
        <f>C33+C35</f>
        <v>544.3</v>
      </c>
      <c r="D32" s="7">
        <f>D33+D35</f>
        <v>750.4</v>
      </c>
      <c r="E32" s="7">
        <f>E33+E35</f>
        <v>734.5</v>
      </c>
      <c r="F32" s="7">
        <f t="shared" si="2"/>
        <v>97.88113006396588</v>
      </c>
    </row>
    <row r="33" spans="1:6" ht="15.75">
      <c r="A33" s="5" t="s">
        <v>39</v>
      </c>
      <c r="B33" s="6" t="s">
        <v>40</v>
      </c>
      <c r="C33" s="7">
        <f>C34</f>
        <v>-66.2</v>
      </c>
      <c r="D33" s="7">
        <f>D34</f>
        <v>41.5</v>
      </c>
      <c r="E33" s="7">
        <f>E34</f>
        <v>6.9</v>
      </c>
      <c r="F33" s="7">
        <f t="shared" si="2"/>
        <v>16.626506024096386</v>
      </c>
    </row>
    <row r="34" spans="1:6" ht="47.25">
      <c r="A34" s="4" t="s">
        <v>41</v>
      </c>
      <c r="B34" s="10" t="s">
        <v>42</v>
      </c>
      <c r="C34" s="9">
        <v>-66.2</v>
      </c>
      <c r="D34" s="9">
        <v>41.5</v>
      </c>
      <c r="E34" s="9">
        <v>6.9</v>
      </c>
      <c r="F34" s="9">
        <f t="shared" si="2"/>
        <v>16.626506024096386</v>
      </c>
    </row>
    <row r="35" spans="1:6" ht="15.75">
      <c r="A35" s="5" t="s">
        <v>43</v>
      </c>
      <c r="B35" s="6" t="s">
        <v>44</v>
      </c>
      <c r="C35" s="7">
        <f>C36</f>
        <v>610.5</v>
      </c>
      <c r="D35" s="7">
        <f>D36</f>
        <v>708.9</v>
      </c>
      <c r="E35" s="7">
        <f>E36</f>
        <v>727.6</v>
      </c>
      <c r="F35" s="7">
        <f t="shared" si="2"/>
        <v>102.6378896882494</v>
      </c>
    </row>
    <row r="36" spans="1:6" ht="15.75">
      <c r="A36" s="141" t="s">
        <v>45</v>
      </c>
      <c r="B36" s="147" t="s">
        <v>46</v>
      </c>
      <c r="C36" s="150">
        <f>C38+C39</f>
        <v>610.5</v>
      </c>
      <c r="D36" s="150">
        <f>D38+D39</f>
        <v>708.9</v>
      </c>
      <c r="E36" s="150">
        <f>E38+E39</f>
        <v>727.6</v>
      </c>
      <c r="F36" s="148">
        <f t="shared" si="2"/>
        <v>102.6378896882494</v>
      </c>
    </row>
    <row r="37" spans="1:6" ht="15.75">
      <c r="A37" s="141"/>
      <c r="B37" s="147"/>
      <c r="C37" s="150"/>
      <c r="D37" s="150"/>
      <c r="E37" s="150"/>
      <c r="F37" s="149"/>
    </row>
    <row r="38" spans="1:6" ht="47.25">
      <c r="A38" s="4" t="s">
        <v>47</v>
      </c>
      <c r="B38" s="8" t="s">
        <v>48</v>
      </c>
      <c r="C38" s="9">
        <v>459.3</v>
      </c>
      <c r="D38" s="9">
        <v>458.9</v>
      </c>
      <c r="E38" s="9">
        <v>521.7</v>
      </c>
      <c r="F38" s="9">
        <f>E38*100/D38</f>
        <v>113.68489867073438</v>
      </c>
    </row>
    <row r="39" spans="1:6" ht="33.75" customHeight="1">
      <c r="A39" s="141" t="s">
        <v>49</v>
      </c>
      <c r="B39" s="147" t="s">
        <v>50</v>
      </c>
      <c r="C39" s="150">
        <v>151.2</v>
      </c>
      <c r="D39" s="150">
        <v>250</v>
      </c>
      <c r="E39" s="150">
        <v>205.9</v>
      </c>
      <c r="F39" s="150">
        <f>E39*100/D39</f>
        <v>82.36</v>
      </c>
    </row>
    <row r="40" spans="1:6" ht="15.75">
      <c r="A40" s="141"/>
      <c r="B40" s="147"/>
      <c r="C40" s="150"/>
      <c r="D40" s="150"/>
      <c r="E40" s="150"/>
      <c r="F40" s="150"/>
    </row>
    <row r="41" spans="1:6" ht="15.75">
      <c r="A41" s="4"/>
      <c r="B41" s="6" t="s">
        <v>51</v>
      </c>
      <c r="C41" s="7">
        <f>C42+C44</f>
        <v>88.8</v>
      </c>
      <c r="D41" s="7">
        <f>D42+D44</f>
        <v>82.8</v>
      </c>
      <c r="E41" s="7">
        <f>E42+E44</f>
        <v>58.5</v>
      </c>
      <c r="F41" s="7">
        <f aca="true" t="shared" si="3" ref="F41:F47">E41*100/D41</f>
        <v>70.65217391304348</v>
      </c>
    </row>
    <row r="42" spans="1:6" ht="94.5">
      <c r="A42" s="5" t="s">
        <v>52</v>
      </c>
      <c r="B42" s="6" t="s">
        <v>53</v>
      </c>
      <c r="C42" s="7">
        <f>C43</f>
        <v>87.8</v>
      </c>
      <c r="D42" s="7">
        <f>D43</f>
        <v>74.8</v>
      </c>
      <c r="E42" s="7">
        <f>E43</f>
        <v>55.7</v>
      </c>
      <c r="F42" s="7">
        <f t="shared" si="3"/>
        <v>74.46524064171123</v>
      </c>
    </row>
    <row r="43" spans="1:6" ht="78.75">
      <c r="A43" s="4" t="s">
        <v>54</v>
      </c>
      <c r="B43" s="8" t="s">
        <v>53</v>
      </c>
      <c r="C43" s="9">
        <v>87.8</v>
      </c>
      <c r="D43" s="9">
        <v>74.8</v>
      </c>
      <c r="E43" s="9">
        <v>55.7</v>
      </c>
      <c r="F43" s="9">
        <f t="shared" si="3"/>
        <v>74.46524064171123</v>
      </c>
    </row>
    <row r="44" spans="1:6" ht="15.75">
      <c r="A44" s="5" t="s">
        <v>55</v>
      </c>
      <c r="B44" s="6" t="s">
        <v>56</v>
      </c>
      <c r="C44" s="11">
        <f>C45+C46</f>
        <v>1</v>
      </c>
      <c r="D44" s="11">
        <f>D45+D46</f>
        <v>8</v>
      </c>
      <c r="E44" s="11">
        <f>E45+E46</f>
        <v>2.8</v>
      </c>
      <c r="F44" s="11">
        <f t="shared" si="3"/>
        <v>35</v>
      </c>
    </row>
    <row r="45" spans="1:6" ht="94.5">
      <c r="A45" s="4" t="s">
        <v>57</v>
      </c>
      <c r="B45" s="8" t="s">
        <v>58</v>
      </c>
      <c r="C45" s="12">
        <v>1</v>
      </c>
      <c r="D45" s="12">
        <v>8</v>
      </c>
      <c r="E45" s="12">
        <v>2.8</v>
      </c>
      <c r="F45" s="12">
        <f t="shared" si="3"/>
        <v>35</v>
      </c>
    </row>
    <row r="46" spans="1:6" ht="169.5" customHeight="1">
      <c r="A46" s="4" t="s">
        <v>82</v>
      </c>
      <c r="B46" s="8" t="s">
        <v>81</v>
      </c>
      <c r="C46" s="12">
        <v>0</v>
      </c>
      <c r="D46" s="12">
        <v>0</v>
      </c>
      <c r="E46" s="12">
        <v>0</v>
      </c>
      <c r="F46" s="12" t="e">
        <f t="shared" si="3"/>
        <v>#DIV/0!</v>
      </c>
    </row>
    <row r="47" spans="1:6" ht="15.75">
      <c r="A47" s="5" t="s">
        <v>59</v>
      </c>
      <c r="B47" s="6" t="s">
        <v>60</v>
      </c>
      <c r="C47" s="7">
        <f>C48+C58</f>
        <v>1094.3</v>
      </c>
      <c r="D47" s="20">
        <f>D48+D58</f>
        <v>603.8</v>
      </c>
      <c r="E47" s="20">
        <f>E48+E58</f>
        <v>626.2</v>
      </c>
      <c r="F47" s="7">
        <f t="shared" si="3"/>
        <v>103.70983769460088</v>
      </c>
    </row>
    <row r="48" spans="1:6" ht="31.5">
      <c r="A48" s="5" t="s">
        <v>61</v>
      </c>
      <c r="B48" s="6" t="s">
        <v>62</v>
      </c>
      <c r="C48" s="7">
        <f>C49+C53+C55</f>
        <v>1094.3</v>
      </c>
      <c r="D48" s="20">
        <f>D49+D53+D55</f>
        <v>603.8</v>
      </c>
      <c r="E48" s="20">
        <f>E49+E53+E55</f>
        <v>617.6</v>
      </c>
      <c r="F48" s="7">
        <f>E48*100/D48</f>
        <v>102.2855250082809</v>
      </c>
    </row>
    <row r="49" spans="1:6" ht="31.5">
      <c r="A49" s="5" t="s">
        <v>63</v>
      </c>
      <c r="B49" s="6" t="s">
        <v>64</v>
      </c>
      <c r="C49" s="7">
        <f>C50+C52</f>
        <v>391.1</v>
      </c>
      <c r="D49" s="33">
        <f>D50+D52</f>
        <v>394.4</v>
      </c>
      <c r="E49" s="33">
        <f>E50+E52</f>
        <v>394.4</v>
      </c>
      <c r="F49" s="7">
        <f>E49*100/D49</f>
        <v>100</v>
      </c>
    </row>
    <row r="50" spans="1:6" ht="31.5" customHeight="1">
      <c r="A50" s="4" t="s">
        <v>65</v>
      </c>
      <c r="B50" s="22" t="s">
        <v>66</v>
      </c>
      <c r="C50" s="9">
        <f>C51</f>
        <v>241.1</v>
      </c>
      <c r="D50" s="9">
        <f>D51</f>
        <v>244.4</v>
      </c>
      <c r="E50" s="9">
        <f>E51</f>
        <v>244.4</v>
      </c>
      <c r="F50" s="9">
        <f>E50*100/D50</f>
        <v>100</v>
      </c>
    </row>
    <row r="51" spans="1:6" ht="31.5">
      <c r="A51" s="4" t="s">
        <v>67</v>
      </c>
      <c r="B51" s="8" t="s">
        <v>68</v>
      </c>
      <c r="C51" s="9">
        <v>241.1</v>
      </c>
      <c r="D51" s="9">
        <v>244.4</v>
      </c>
      <c r="E51" s="9">
        <v>244.4</v>
      </c>
      <c r="F51" s="9">
        <f>E51*100/D51</f>
        <v>100</v>
      </c>
    </row>
    <row r="52" spans="1:6" ht="15.75">
      <c r="A52" s="32" t="s">
        <v>94</v>
      </c>
      <c r="B52" s="34" t="s">
        <v>95</v>
      </c>
      <c r="C52" s="35">
        <v>150</v>
      </c>
      <c r="D52" s="35">
        <v>150</v>
      </c>
      <c r="E52" s="35">
        <v>150</v>
      </c>
      <c r="F52" s="35">
        <f>E52*100/D52</f>
        <v>100</v>
      </c>
    </row>
    <row r="53" spans="1:6" ht="31.5">
      <c r="A53" s="17" t="s">
        <v>84</v>
      </c>
      <c r="B53" s="18" t="s">
        <v>85</v>
      </c>
      <c r="C53" s="15">
        <f>C54</f>
        <v>500</v>
      </c>
      <c r="D53" s="15">
        <f>D54</f>
        <v>0</v>
      </c>
      <c r="E53" s="15">
        <f>E54</f>
        <v>0</v>
      </c>
      <c r="F53" s="15" t="e">
        <f>E53*100/D53</f>
        <v>#DIV/0!</v>
      </c>
    </row>
    <row r="54" spans="1:6" ht="15.75">
      <c r="A54" s="4" t="s">
        <v>83</v>
      </c>
      <c r="B54" s="8" t="s">
        <v>86</v>
      </c>
      <c r="C54" s="9">
        <v>500</v>
      </c>
      <c r="D54" s="9">
        <v>0</v>
      </c>
      <c r="E54" s="9">
        <v>0</v>
      </c>
      <c r="F54" s="9" t="e">
        <f>E54*100/D54</f>
        <v>#DIV/0!</v>
      </c>
    </row>
    <row r="55" spans="1:6" ht="15.75" customHeight="1">
      <c r="A55" s="26" t="s">
        <v>70</v>
      </c>
      <c r="B55" s="30" t="s">
        <v>69</v>
      </c>
      <c r="C55" s="27">
        <f>C56+C57</f>
        <v>203.2</v>
      </c>
      <c r="D55" s="27">
        <f>D56+D57</f>
        <v>209.39999999999998</v>
      </c>
      <c r="E55" s="27">
        <f>E56+E57</f>
        <v>223.20000000000002</v>
      </c>
      <c r="F55" s="27">
        <f>E55*100/D55</f>
        <v>106.59025787965618</v>
      </c>
    </row>
    <row r="56" spans="1:6" ht="15.75" customHeight="1">
      <c r="A56" s="21" t="s">
        <v>71</v>
      </c>
      <c r="B56" s="21" t="s">
        <v>72</v>
      </c>
      <c r="C56" s="19">
        <v>22</v>
      </c>
      <c r="D56" s="19">
        <v>24.7</v>
      </c>
      <c r="E56" s="19">
        <v>24.8</v>
      </c>
      <c r="F56" s="19">
        <f>E56*100/D56</f>
        <v>100.40485829959515</v>
      </c>
    </row>
    <row r="57" spans="1:6" ht="15.75" customHeight="1">
      <c r="A57" s="23" t="s">
        <v>73</v>
      </c>
      <c r="B57" s="31" t="s">
        <v>74</v>
      </c>
      <c r="C57" s="24">
        <v>181.2</v>
      </c>
      <c r="D57" s="24">
        <v>184.7</v>
      </c>
      <c r="E57" s="24">
        <v>198.4</v>
      </c>
      <c r="F57" s="24">
        <f>E57*100/D57</f>
        <v>107.41743367623174</v>
      </c>
    </row>
    <row r="58" spans="1:6" ht="66" customHeight="1">
      <c r="A58" s="25" t="s">
        <v>89</v>
      </c>
      <c r="B58" s="28" t="s">
        <v>88</v>
      </c>
      <c r="C58" s="20">
        <f>C59+C61</f>
        <v>0</v>
      </c>
      <c r="D58" s="20">
        <f>D59+D61</f>
        <v>0</v>
      </c>
      <c r="E58" s="20">
        <f>E59+E61</f>
        <v>8.6</v>
      </c>
      <c r="F58" s="20" t="e">
        <f>E58*100/D58</f>
        <v>#DIV/0!</v>
      </c>
    </row>
    <row r="59" spans="1:6" ht="60">
      <c r="A59" s="21" t="s">
        <v>87</v>
      </c>
      <c r="B59" s="29" t="s">
        <v>90</v>
      </c>
      <c r="C59" s="19">
        <v>0</v>
      </c>
      <c r="D59" s="19">
        <v>0</v>
      </c>
      <c r="E59" s="19">
        <v>8.6</v>
      </c>
      <c r="F59" s="19" t="e">
        <f>E59*100/D59</f>
        <v>#DIV/0!</v>
      </c>
    </row>
    <row r="60" spans="1:6" ht="15.75" customHeight="1">
      <c r="A60" s="5" t="s">
        <v>75</v>
      </c>
      <c r="B60" s="6"/>
      <c r="C60" s="7">
        <f>C11+C47</f>
        <v>5909.2</v>
      </c>
      <c r="D60" s="7">
        <f>D11+D47</f>
        <v>5781.8</v>
      </c>
      <c r="E60" s="7">
        <f>E11+E47</f>
        <v>5866</v>
      </c>
      <c r="F60" s="7">
        <f>E60*100/D60</f>
        <v>101.45629388771663</v>
      </c>
    </row>
    <row r="61" ht="15.75">
      <c r="A61" s="13"/>
    </row>
    <row r="62" ht="15.75" customHeight="1">
      <c r="A62" s="13"/>
    </row>
    <row r="63" ht="15.75">
      <c r="A63" s="13"/>
    </row>
    <row r="64" ht="15.75">
      <c r="A64" s="13"/>
    </row>
    <row r="65" ht="15.75">
      <c r="A65" s="13"/>
    </row>
    <row r="66" ht="15.75">
      <c r="A66" s="13"/>
    </row>
    <row r="67" ht="15.75">
      <c r="A67" s="13"/>
    </row>
    <row r="68" ht="15.75">
      <c r="A68" s="13"/>
    </row>
    <row r="69" ht="15.75">
      <c r="A69" s="13"/>
    </row>
    <row r="70" ht="15.75">
      <c r="A70" s="13"/>
    </row>
    <row r="71" ht="15.75">
      <c r="A71" s="13"/>
    </row>
    <row r="72" ht="15.75">
      <c r="A72" s="13"/>
    </row>
    <row r="73" ht="15.75">
      <c r="A73" s="13"/>
    </row>
    <row r="74" ht="15.75">
      <c r="A74" s="13"/>
    </row>
    <row r="75" ht="15.75">
      <c r="A75" s="13"/>
    </row>
    <row r="76" ht="15.75">
      <c r="A76" s="13"/>
    </row>
    <row r="77" ht="15.75">
      <c r="A77" s="13"/>
    </row>
    <row r="78" ht="15.75">
      <c r="A78" s="13"/>
    </row>
    <row r="79" ht="15.75">
      <c r="A79" s="13"/>
    </row>
    <row r="80" ht="15.75">
      <c r="A80" s="2"/>
    </row>
    <row r="81" ht="15.75">
      <c r="A81" s="2"/>
    </row>
    <row r="82" ht="15.75">
      <c r="A82" s="2"/>
    </row>
    <row r="83" ht="15.75">
      <c r="A83" s="2"/>
    </row>
    <row r="84" ht="15.75">
      <c r="A84" s="2"/>
    </row>
    <row r="85" ht="15.75">
      <c r="A85" s="2"/>
    </row>
    <row r="86" ht="15.75">
      <c r="A86" s="2"/>
    </row>
    <row r="87" ht="15.75">
      <c r="A87" s="2"/>
    </row>
    <row r="88" ht="15.75">
      <c r="A88" s="2"/>
    </row>
  </sheetData>
  <sheetProtection/>
  <mergeCells count="40">
    <mergeCell ref="E39:E40"/>
    <mergeCell ref="D39:D40"/>
    <mergeCell ref="A6:F7"/>
    <mergeCell ref="F9:F10"/>
    <mergeCell ref="C9:C10"/>
    <mergeCell ref="C14:C15"/>
    <mergeCell ref="A39:A40"/>
    <mergeCell ref="B39:B40"/>
    <mergeCell ref="F39:F40"/>
    <mergeCell ref="C39:C40"/>
    <mergeCell ref="A26:A28"/>
    <mergeCell ref="B26:B28"/>
    <mergeCell ref="F26:F28"/>
    <mergeCell ref="A36:A37"/>
    <mergeCell ref="B36:B37"/>
    <mergeCell ref="F36:F37"/>
    <mergeCell ref="C26:C28"/>
    <mergeCell ref="C36:C37"/>
    <mergeCell ref="E26:E28"/>
    <mergeCell ref="E36:E37"/>
    <mergeCell ref="D26:D28"/>
    <mergeCell ref="D36:D37"/>
    <mergeCell ref="A14:A15"/>
    <mergeCell ref="B14:B15"/>
    <mergeCell ref="F14:F15"/>
    <mergeCell ref="A18:A19"/>
    <mergeCell ref="B18:B19"/>
    <mergeCell ref="F18:F19"/>
    <mergeCell ref="C18:C19"/>
    <mergeCell ref="E14:E15"/>
    <mergeCell ref="E18:E19"/>
    <mergeCell ref="D14:D15"/>
    <mergeCell ref="D18:D19"/>
    <mergeCell ref="B2:F2"/>
    <mergeCell ref="B3:F3"/>
    <mergeCell ref="B4:F4"/>
    <mergeCell ref="B5:F5"/>
    <mergeCell ref="A9:A10"/>
    <mergeCell ref="B9:B10"/>
    <mergeCell ref="D9:E9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6"/>
  <sheetViews>
    <sheetView zoomScale="110" zoomScaleNormal="110" zoomScalePageLayoutView="0" workbookViewId="0" topLeftCell="A1">
      <selection activeCell="A5" sqref="A5:J5"/>
    </sheetView>
  </sheetViews>
  <sheetFormatPr defaultColWidth="9.140625" defaultRowHeight="15"/>
  <cols>
    <col min="1" max="1" width="52.00390625" style="51" customWidth="1"/>
    <col min="2" max="2" width="12.00390625" style="51" customWidth="1"/>
    <col min="3" max="3" width="7.8515625" style="49" customWidth="1"/>
    <col min="4" max="4" width="8.00390625" style="49" customWidth="1"/>
    <col min="5" max="5" width="10.140625" style="50" customWidth="1"/>
    <col min="6" max="6" width="7.421875" style="49" customWidth="1"/>
    <col min="7" max="7" width="14.421875" style="49" customWidth="1"/>
    <col min="8" max="8" width="13.7109375" style="49" customWidth="1"/>
    <col min="9" max="9" width="13.57421875" style="49" customWidth="1"/>
    <col min="10" max="10" width="10.57421875" style="48" customWidth="1"/>
    <col min="11" max="11" width="8.8515625" style="47" customWidth="1"/>
    <col min="12" max="16384" width="9.140625" style="47" customWidth="1"/>
  </cols>
  <sheetData>
    <row r="1" spans="1:10" ht="15.75" customHeight="1">
      <c r="A1" s="109"/>
      <c r="B1" s="109"/>
      <c r="C1" s="106"/>
      <c r="D1" s="106"/>
      <c r="E1" s="108"/>
      <c r="F1" s="106"/>
      <c r="G1" s="107"/>
      <c r="H1" s="107"/>
      <c r="I1" s="107"/>
      <c r="J1" s="106"/>
    </row>
    <row r="2" spans="1:11" s="100" customFormat="1" ht="14.25" customHeight="1">
      <c r="A2" s="139" t="s">
        <v>299</v>
      </c>
      <c r="B2" s="139"/>
      <c r="C2" s="139"/>
      <c r="D2" s="139"/>
      <c r="E2" s="139"/>
      <c r="F2" s="139"/>
      <c r="G2" s="139"/>
      <c r="H2" s="139"/>
      <c r="I2" s="139"/>
      <c r="J2" s="139"/>
      <c r="K2" s="105"/>
    </row>
    <row r="3" spans="1:11" s="100" customFormat="1" ht="14.25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 s="139"/>
      <c r="K3" s="105"/>
    </row>
    <row r="4" spans="1:11" s="100" customFormat="1" ht="14.25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 s="139"/>
      <c r="K4" s="105"/>
    </row>
    <row r="5" spans="1:11" s="100" customFormat="1" ht="15" customHeight="1">
      <c r="A5" s="170" t="s">
        <v>366</v>
      </c>
      <c r="B5" s="170"/>
      <c r="C5" s="170"/>
      <c r="D5" s="170"/>
      <c r="E5" s="170"/>
      <c r="F5" s="170"/>
      <c r="G5" s="170"/>
      <c r="H5" s="170"/>
      <c r="I5" s="170"/>
      <c r="J5" s="170"/>
      <c r="K5" s="105"/>
    </row>
    <row r="6" spans="1:10" ht="18.75" customHeight="1">
      <c r="A6" s="103"/>
      <c r="B6" s="103"/>
      <c r="C6" s="103"/>
      <c r="D6" s="103"/>
      <c r="E6" s="104"/>
      <c r="F6" s="103"/>
      <c r="G6" s="103"/>
      <c r="H6" s="103"/>
      <c r="I6" s="103"/>
      <c r="J6" s="103"/>
    </row>
    <row r="7" spans="1:13" ht="66.75" customHeight="1">
      <c r="A7" s="171" t="s">
        <v>298</v>
      </c>
      <c r="B7" s="171"/>
      <c r="C7" s="171"/>
      <c r="D7" s="171"/>
      <c r="E7" s="171"/>
      <c r="F7" s="171"/>
      <c r="G7" s="171"/>
      <c r="H7" s="171"/>
      <c r="I7" s="171"/>
      <c r="J7" s="171"/>
      <c r="M7" s="100"/>
    </row>
    <row r="8" spans="1:13" ht="13.5" customHeight="1">
      <c r="A8" s="102"/>
      <c r="B8" s="102"/>
      <c r="C8" s="102"/>
      <c r="D8" s="102"/>
      <c r="E8" s="102"/>
      <c r="F8" s="102"/>
      <c r="G8" s="102"/>
      <c r="H8" s="102"/>
      <c r="I8" s="102"/>
      <c r="J8" s="101" t="s">
        <v>2</v>
      </c>
      <c r="M8" s="100"/>
    </row>
    <row r="9" spans="1:10" s="98" customFormat="1" ht="15" customHeight="1">
      <c r="A9" s="164" t="s">
        <v>297</v>
      </c>
      <c r="B9" s="164" t="s">
        <v>296</v>
      </c>
      <c r="C9" s="166" t="s">
        <v>295</v>
      </c>
      <c r="D9" s="164" t="s">
        <v>294</v>
      </c>
      <c r="E9" s="168" t="s">
        <v>293</v>
      </c>
      <c r="F9" s="168" t="s">
        <v>292</v>
      </c>
      <c r="G9" s="159" t="s">
        <v>93</v>
      </c>
      <c r="H9" s="161" t="s">
        <v>92</v>
      </c>
      <c r="I9" s="161"/>
      <c r="J9" s="162" t="s">
        <v>80</v>
      </c>
    </row>
    <row r="10" spans="1:10" s="98" customFormat="1" ht="37.5" customHeight="1">
      <c r="A10" s="165"/>
      <c r="B10" s="165"/>
      <c r="C10" s="167"/>
      <c r="D10" s="165"/>
      <c r="E10" s="169"/>
      <c r="F10" s="169"/>
      <c r="G10" s="160"/>
      <c r="H10" s="99" t="s">
        <v>291</v>
      </c>
      <c r="I10" s="99" t="s">
        <v>77</v>
      </c>
      <c r="J10" s="163"/>
    </row>
    <row r="11" spans="1:10" ht="19.5" customHeight="1">
      <c r="A11" s="63" t="s">
        <v>290</v>
      </c>
      <c r="B11" s="69">
        <v>759</v>
      </c>
      <c r="C11" s="61" t="s">
        <v>126</v>
      </c>
      <c r="D11" s="61" t="s">
        <v>133</v>
      </c>
      <c r="E11" s="61"/>
      <c r="F11" s="61"/>
      <c r="G11" s="60">
        <f>G12+G24+G44+G49+G54</f>
        <v>3676.8</v>
      </c>
      <c r="H11" s="60">
        <f>H12+H24+H44+H49+H54</f>
        <v>4075.4000000000005</v>
      </c>
      <c r="I11" s="60">
        <f>I12+I24+I44+I49+I54</f>
        <v>3765.7999999999997</v>
      </c>
      <c r="J11" s="59">
        <f aca="true" t="shared" si="0" ref="J11:J43">I11*100/H11</f>
        <v>92.40319968592038</v>
      </c>
    </row>
    <row r="12" spans="1:10" ht="33.75" customHeight="1">
      <c r="A12" s="68" t="s">
        <v>289</v>
      </c>
      <c r="B12" s="67">
        <v>759</v>
      </c>
      <c r="C12" s="65" t="s">
        <v>126</v>
      </c>
      <c r="D12" s="65" t="s">
        <v>137</v>
      </c>
      <c r="E12" s="65"/>
      <c r="F12" s="65"/>
      <c r="G12" s="64">
        <f>G18+G13</f>
        <v>877.9000000000001</v>
      </c>
      <c r="H12" s="64">
        <f>H18+H13</f>
        <v>890.5999999999999</v>
      </c>
      <c r="I12" s="64">
        <f>I18+I13</f>
        <v>872.2</v>
      </c>
      <c r="J12" s="59">
        <f t="shared" si="0"/>
        <v>97.93397709409388</v>
      </c>
    </row>
    <row r="13" spans="1:10" ht="33.75" customHeight="1">
      <c r="A13" s="68" t="s">
        <v>288</v>
      </c>
      <c r="B13" s="67">
        <v>759</v>
      </c>
      <c r="C13" s="65" t="s">
        <v>126</v>
      </c>
      <c r="D13" s="65" t="s">
        <v>137</v>
      </c>
      <c r="E13" s="96" t="s">
        <v>280</v>
      </c>
      <c r="F13" s="65"/>
      <c r="G13" s="64">
        <f aca="true" t="shared" si="1" ref="G13:I14">G14</f>
        <v>130.2</v>
      </c>
      <c r="H13" s="64">
        <f t="shared" si="1"/>
        <v>130.2</v>
      </c>
      <c r="I13" s="64">
        <f t="shared" si="1"/>
        <v>130.2</v>
      </c>
      <c r="J13" s="59">
        <f t="shared" si="0"/>
        <v>100</v>
      </c>
    </row>
    <row r="14" spans="1:10" ht="33.75" customHeight="1">
      <c r="A14" s="68" t="s">
        <v>237</v>
      </c>
      <c r="B14" s="67">
        <v>759</v>
      </c>
      <c r="C14" s="65" t="s">
        <v>126</v>
      </c>
      <c r="D14" s="65" t="s">
        <v>137</v>
      </c>
      <c r="E14" s="96" t="s">
        <v>280</v>
      </c>
      <c r="F14" s="65" t="s">
        <v>236</v>
      </c>
      <c r="G14" s="64">
        <f t="shared" si="1"/>
        <v>130.2</v>
      </c>
      <c r="H14" s="64">
        <f t="shared" si="1"/>
        <v>130.2</v>
      </c>
      <c r="I14" s="64">
        <f t="shared" si="1"/>
        <v>130.2</v>
      </c>
      <c r="J14" s="59">
        <f t="shared" si="0"/>
        <v>100</v>
      </c>
    </row>
    <row r="15" spans="1:10" ht="33.75" customHeight="1">
      <c r="A15" s="68" t="s">
        <v>235</v>
      </c>
      <c r="B15" s="67">
        <v>759</v>
      </c>
      <c r="C15" s="65" t="s">
        <v>126</v>
      </c>
      <c r="D15" s="65" t="s">
        <v>137</v>
      </c>
      <c r="E15" s="96" t="s">
        <v>280</v>
      </c>
      <c r="F15" s="65" t="s">
        <v>234</v>
      </c>
      <c r="G15" s="64">
        <f>G16+G17</f>
        <v>130.2</v>
      </c>
      <c r="H15" s="64">
        <f>H16+H17</f>
        <v>130.2</v>
      </c>
      <c r="I15" s="64">
        <f>I16+I17</f>
        <v>130.2</v>
      </c>
      <c r="J15" s="59">
        <f t="shared" si="0"/>
        <v>100</v>
      </c>
    </row>
    <row r="16" spans="1:10" ht="33.75" customHeight="1">
      <c r="A16" s="68" t="s">
        <v>233</v>
      </c>
      <c r="B16" s="67">
        <v>759</v>
      </c>
      <c r="C16" s="65" t="s">
        <v>126</v>
      </c>
      <c r="D16" s="65" t="s">
        <v>137</v>
      </c>
      <c r="E16" s="96" t="s">
        <v>280</v>
      </c>
      <c r="F16" s="65" t="s">
        <v>232</v>
      </c>
      <c r="G16" s="64">
        <v>100</v>
      </c>
      <c r="H16" s="64">
        <v>100</v>
      </c>
      <c r="I16" s="64">
        <v>100</v>
      </c>
      <c r="J16" s="59">
        <f t="shared" si="0"/>
        <v>100</v>
      </c>
    </row>
    <row r="17" spans="1:10" ht="33.75" customHeight="1">
      <c r="A17" s="68" t="s">
        <v>231</v>
      </c>
      <c r="B17" s="67">
        <v>759</v>
      </c>
      <c r="C17" s="65" t="s">
        <v>126</v>
      </c>
      <c r="D17" s="65" t="s">
        <v>137</v>
      </c>
      <c r="E17" s="96" t="s">
        <v>280</v>
      </c>
      <c r="F17" s="65" t="s">
        <v>229</v>
      </c>
      <c r="G17" s="64">
        <v>30.2</v>
      </c>
      <c r="H17" s="64">
        <v>30.2</v>
      </c>
      <c r="I17" s="64">
        <v>30.2</v>
      </c>
      <c r="J17" s="59">
        <f t="shared" si="0"/>
        <v>100</v>
      </c>
    </row>
    <row r="18" spans="1:12" ht="24.75" customHeight="1">
      <c r="A18" s="68" t="s">
        <v>287</v>
      </c>
      <c r="B18" s="67">
        <v>759</v>
      </c>
      <c r="C18" s="65" t="s">
        <v>126</v>
      </c>
      <c r="D18" s="65" t="s">
        <v>137</v>
      </c>
      <c r="E18" s="96" t="s">
        <v>286</v>
      </c>
      <c r="F18" s="65"/>
      <c r="G18" s="64">
        <f aca="true" t="shared" si="2" ref="G18:I20">G19</f>
        <v>747.7</v>
      </c>
      <c r="H18" s="64">
        <f t="shared" si="2"/>
        <v>760.4</v>
      </c>
      <c r="I18" s="64">
        <f t="shared" si="2"/>
        <v>742</v>
      </c>
      <c r="J18" s="59">
        <f t="shared" si="0"/>
        <v>97.58022093634929</v>
      </c>
      <c r="L18" s="97"/>
    </row>
    <row r="19" spans="1:10" ht="26.25" customHeight="1">
      <c r="A19" s="68" t="s">
        <v>285</v>
      </c>
      <c r="B19" s="67">
        <v>759</v>
      </c>
      <c r="C19" s="65" t="s">
        <v>126</v>
      </c>
      <c r="D19" s="65" t="s">
        <v>137</v>
      </c>
      <c r="E19" s="96" t="s">
        <v>284</v>
      </c>
      <c r="F19" s="65"/>
      <c r="G19" s="64">
        <f t="shared" si="2"/>
        <v>747.7</v>
      </c>
      <c r="H19" s="64">
        <f t="shared" si="2"/>
        <v>760.4</v>
      </c>
      <c r="I19" s="64">
        <f t="shared" si="2"/>
        <v>742</v>
      </c>
      <c r="J19" s="59">
        <f t="shared" si="0"/>
        <v>97.58022093634929</v>
      </c>
    </row>
    <row r="20" spans="1:10" ht="50.25" customHeight="1">
      <c r="A20" s="68" t="s">
        <v>237</v>
      </c>
      <c r="B20" s="67">
        <v>759</v>
      </c>
      <c r="C20" s="65" t="s">
        <v>126</v>
      </c>
      <c r="D20" s="65" t="s">
        <v>137</v>
      </c>
      <c r="E20" s="96" t="s">
        <v>284</v>
      </c>
      <c r="F20" s="65" t="s">
        <v>236</v>
      </c>
      <c r="G20" s="64">
        <f t="shared" si="2"/>
        <v>747.7</v>
      </c>
      <c r="H20" s="64">
        <f t="shared" si="2"/>
        <v>760.4</v>
      </c>
      <c r="I20" s="64">
        <f t="shared" si="2"/>
        <v>742</v>
      </c>
      <c r="J20" s="59">
        <f t="shared" si="0"/>
        <v>97.58022093634929</v>
      </c>
    </row>
    <row r="21" spans="1:10" ht="27.75" customHeight="1">
      <c r="A21" s="68" t="s">
        <v>235</v>
      </c>
      <c r="B21" s="67">
        <v>759</v>
      </c>
      <c r="C21" s="65" t="s">
        <v>126</v>
      </c>
      <c r="D21" s="65" t="s">
        <v>137</v>
      </c>
      <c r="E21" s="96" t="s">
        <v>284</v>
      </c>
      <c r="F21" s="65" t="s">
        <v>234</v>
      </c>
      <c r="G21" s="64">
        <f>G22+G23</f>
        <v>747.7</v>
      </c>
      <c r="H21" s="64">
        <f>H22+H23</f>
        <v>760.4</v>
      </c>
      <c r="I21" s="64">
        <f>I22+I23</f>
        <v>742</v>
      </c>
      <c r="J21" s="59">
        <f t="shared" si="0"/>
        <v>97.58022093634929</v>
      </c>
    </row>
    <row r="22" spans="1:10" ht="18.75" customHeight="1">
      <c r="A22" s="68" t="s">
        <v>233</v>
      </c>
      <c r="B22" s="67">
        <v>759</v>
      </c>
      <c r="C22" s="65" t="s">
        <v>126</v>
      </c>
      <c r="D22" s="65" t="s">
        <v>137</v>
      </c>
      <c r="E22" s="96" t="s">
        <v>284</v>
      </c>
      <c r="F22" s="65" t="s">
        <v>232</v>
      </c>
      <c r="G22" s="64">
        <v>575.2</v>
      </c>
      <c r="H22" s="64">
        <v>584</v>
      </c>
      <c r="I22" s="64">
        <v>572.3</v>
      </c>
      <c r="J22" s="59">
        <f t="shared" si="0"/>
        <v>97.99657534246575</v>
      </c>
    </row>
    <row r="23" spans="1:10" ht="39" customHeight="1">
      <c r="A23" s="68" t="s">
        <v>231</v>
      </c>
      <c r="B23" s="67">
        <v>759</v>
      </c>
      <c r="C23" s="65" t="s">
        <v>126</v>
      </c>
      <c r="D23" s="65" t="s">
        <v>137</v>
      </c>
      <c r="E23" s="96" t="s">
        <v>284</v>
      </c>
      <c r="F23" s="65" t="s">
        <v>229</v>
      </c>
      <c r="G23" s="64">
        <v>172.5</v>
      </c>
      <c r="H23" s="64">
        <v>176.4</v>
      </c>
      <c r="I23" s="64">
        <v>169.7</v>
      </c>
      <c r="J23" s="59">
        <f t="shared" si="0"/>
        <v>96.20181405895691</v>
      </c>
    </row>
    <row r="24" spans="1:10" ht="36.75" customHeight="1">
      <c r="A24" s="68" t="s">
        <v>283</v>
      </c>
      <c r="B24" s="67">
        <v>759</v>
      </c>
      <c r="C24" s="65" t="s">
        <v>126</v>
      </c>
      <c r="D24" s="65" t="s">
        <v>201</v>
      </c>
      <c r="E24" s="65"/>
      <c r="F24" s="65"/>
      <c r="G24" s="64">
        <f>G25</f>
        <v>2339.1</v>
      </c>
      <c r="H24" s="64">
        <f>H25</f>
        <v>2513.7000000000003</v>
      </c>
      <c r="I24" s="64">
        <f>I25</f>
        <v>2330.2</v>
      </c>
      <c r="J24" s="59">
        <f t="shared" si="0"/>
        <v>92.70000397819945</v>
      </c>
    </row>
    <row r="25" spans="1:10" ht="36.75" customHeight="1">
      <c r="A25" s="68" t="s">
        <v>282</v>
      </c>
      <c r="B25" s="67">
        <v>759</v>
      </c>
      <c r="C25" s="65" t="s">
        <v>126</v>
      </c>
      <c r="D25" s="65" t="s">
        <v>201</v>
      </c>
      <c r="E25" s="96" t="s">
        <v>277</v>
      </c>
      <c r="F25" s="65"/>
      <c r="G25" s="64">
        <f>G31+G35+G39+G26</f>
        <v>2339.1</v>
      </c>
      <c r="H25" s="64">
        <f>H31+H35+H39+H26</f>
        <v>2513.7000000000003</v>
      </c>
      <c r="I25" s="64">
        <f>I31+I35+I39+I26</f>
        <v>2330.2</v>
      </c>
      <c r="J25" s="59">
        <f t="shared" si="0"/>
        <v>92.70000397819945</v>
      </c>
    </row>
    <row r="26" spans="1:10" ht="36.75" customHeight="1">
      <c r="A26" s="68" t="s">
        <v>281</v>
      </c>
      <c r="B26" s="67">
        <v>759</v>
      </c>
      <c r="C26" s="65" t="s">
        <v>126</v>
      </c>
      <c r="D26" s="65" t="s">
        <v>201</v>
      </c>
      <c r="E26" s="96" t="s">
        <v>280</v>
      </c>
      <c r="F26" s="65"/>
      <c r="G26" s="64">
        <f aca="true" t="shared" si="3" ref="G26:I27">G27</f>
        <v>65.1</v>
      </c>
      <c r="H26" s="64">
        <f t="shared" si="3"/>
        <v>65.1</v>
      </c>
      <c r="I26" s="64">
        <f t="shared" si="3"/>
        <v>65.1</v>
      </c>
      <c r="J26" s="59">
        <f t="shared" si="0"/>
        <v>100</v>
      </c>
    </row>
    <row r="27" spans="1:10" ht="36.75" customHeight="1">
      <c r="A27" s="68" t="s">
        <v>237</v>
      </c>
      <c r="B27" s="67">
        <v>759</v>
      </c>
      <c r="C27" s="65" t="s">
        <v>126</v>
      </c>
      <c r="D27" s="65" t="s">
        <v>201</v>
      </c>
      <c r="E27" s="96" t="s">
        <v>280</v>
      </c>
      <c r="F27" s="65" t="s">
        <v>236</v>
      </c>
      <c r="G27" s="64">
        <f t="shared" si="3"/>
        <v>65.1</v>
      </c>
      <c r="H27" s="64">
        <f t="shared" si="3"/>
        <v>65.1</v>
      </c>
      <c r="I27" s="64">
        <f t="shared" si="3"/>
        <v>65.1</v>
      </c>
      <c r="J27" s="59">
        <f t="shared" si="0"/>
        <v>100</v>
      </c>
    </row>
    <row r="28" spans="1:10" ht="36.75" customHeight="1">
      <c r="A28" s="68" t="s">
        <v>235</v>
      </c>
      <c r="B28" s="67">
        <v>759</v>
      </c>
      <c r="C28" s="65" t="s">
        <v>126</v>
      </c>
      <c r="D28" s="65" t="s">
        <v>201</v>
      </c>
      <c r="E28" s="96" t="s">
        <v>280</v>
      </c>
      <c r="F28" s="65" t="s">
        <v>234</v>
      </c>
      <c r="G28" s="64">
        <f>G29+G30</f>
        <v>65.1</v>
      </c>
      <c r="H28" s="64">
        <f>H29+H30</f>
        <v>65.1</v>
      </c>
      <c r="I28" s="64">
        <f>I29+I30</f>
        <v>65.1</v>
      </c>
      <c r="J28" s="59">
        <f t="shared" si="0"/>
        <v>100</v>
      </c>
    </row>
    <row r="29" spans="1:10" ht="36.75" customHeight="1">
      <c r="A29" s="68" t="s">
        <v>233</v>
      </c>
      <c r="B29" s="67">
        <v>759</v>
      </c>
      <c r="C29" s="65" t="s">
        <v>126</v>
      </c>
      <c r="D29" s="65" t="s">
        <v>201</v>
      </c>
      <c r="E29" s="96" t="s">
        <v>280</v>
      </c>
      <c r="F29" s="65" t="s">
        <v>232</v>
      </c>
      <c r="G29" s="64">
        <v>50</v>
      </c>
      <c r="H29" s="64">
        <v>50</v>
      </c>
      <c r="I29" s="64">
        <v>50</v>
      </c>
      <c r="J29" s="59">
        <f t="shared" si="0"/>
        <v>100</v>
      </c>
    </row>
    <row r="30" spans="1:10" ht="23.25" customHeight="1">
      <c r="A30" s="68" t="s">
        <v>231</v>
      </c>
      <c r="B30" s="67">
        <v>759</v>
      </c>
      <c r="C30" s="65" t="s">
        <v>126</v>
      </c>
      <c r="D30" s="65" t="s">
        <v>201</v>
      </c>
      <c r="E30" s="96" t="s">
        <v>280</v>
      </c>
      <c r="F30" s="65" t="s">
        <v>229</v>
      </c>
      <c r="G30" s="64">
        <v>15.1</v>
      </c>
      <c r="H30" s="64">
        <v>15.1</v>
      </c>
      <c r="I30" s="64">
        <v>15.1</v>
      </c>
      <c r="J30" s="59">
        <f t="shared" si="0"/>
        <v>100</v>
      </c>
    </row>
    <row r="31" spans="1:10" ht="51" customHeight="1">
      <c r="A31" s="68" t="s">
        <v>237</v>
      </c>
      <c r="B31" s="67">
        <v>759</v>
      </c>
      <c r="C31" s="65" t="s">
        <v>126</v>
      </c>
      <c r="D31" s="65" t="s">
        <v>201</v>
      </c>
      <c r="E31" s="96" t="s">
        <v>277</v>
      </c>
      <c r="F31" s="65" t="s">
        <v>236</v>
      </c>
      <c r="G31" s="64">
        <f>G32</f>
        <v>2104.2000000000003</v>
      </c>
      <c r="H31" s="64">
        <f>H32</f>
        <v>2220.4</v>
      </c>
      <c r="I31" s="64">
        <f>I32</f>
        <v>2097.8</v>
      </c>
      <c r="J31" s="59">
        <f t="shared" si="0"/>
        <v>94.47847234732481</v>
      </c>
    </row>
    <row r="32" spans="1:10" ht="25.5" customHeight="1">
      <c r="A32" s="68" t="s">
        <v>235</v>
      </c>
      <c r="B32" s="67">
        <v>759</v>
      </c>
      <c r="C32" s="65" t="s">
        <v>126</v>
      </c>
      <c r="D32" s="65" t="s">
        <v>201</v>
      </c>
      <c r="E32" s="96" t="s">
        <v>277</v>
      </c>
      <c r="F32" s="65" t="s">
        <v>234</v>
      </c>
      <c r="G32" s="64">
        <f>G33+G34</f>
        <v>2104.2000000000003</v>
      </c>
      <c r="H32" s="64">
        <f>H33+H34</f>
        <v>2220.4</v>
      </c>
      <c r="I32" s="64">
        <f>I33+I34</f>
        <v>2097.8</v>
      </c>
      <c r="J32" s="59">
        <f t="shared" si="0"/>
        <v>94.47847234732481</v>
      </c>
    </row>
    <row r="33" spans="1:10" ht="18" customHeight="1">
      <c r="A33" s="68" t="s">
        <v>233</v>
      </c>
      <c r="B33" s="67">
        <v>759</v>
      </c>
      <c r="C33" s="65" t="s">
        <v>126</v>
      </c>
      <c r="D33" s="65" t="s">
        <v>201</v>
      </c>
      <c r="E33" s="96" t="s">
        <v>277</v>
      </c>
      <c r="F33" s="65" t="s">
        <v>232</v>
      </c>
      <c r="G33" s="64">
        <v>1626.4</v>
      </c>
      <c r="H33" s="64">
        <v>1705.4</v>
      </c>
      <c r="I33" s="64">
        <v>1619.2</v>
      </c>
      <c r="J33" s="59">
        <f t="shared" si="0"/>
        <v>94.94546733904069</v>
      </c>
    </row>
    <row r="34" spans="1:10" ht="42.75" customHeight="1">
      <c r="A34" s="68" t="s">
        <v>231</v>
      </c>
      <c r="B34" s="67">
        <v>759</v>
      </c>
      <c r="C34" s="65" t="s">
        <v>126</v>
      </c>
      <c r="D34" s="65" t="s">
        <v>201</v>
      </c>
      <c r="E34" s="96" t="s">
        <v>277</v>
      </c>
      <c r="F34" s="65" t="s">
        <v>229</v>
      </c>
      <c r="G34" s="64">
        <v>477.8</v>
      </c>
      <c r="H34" s="64">
        <v>515</v>
      </c>
      <c r="I34" s="64">
        <v>478.6</v>
      </c>
      <c r="J34" s="59">
        <f t="shared" si="0"/>
        <v>92.93203883495146</v>
      </c>
    </row>
    <row r="35" spans="1:10" ht="29.25" customHeight="1">
      <c r="A35" s="68" t="s">
        <v>143</v>
      </c>
      <c r="B35" s="67">
        <v>759</v>
      </c>
      <c r="C35" s="65" t="s">
        <v>126</v>
      </c>
      <c r="D35" s="65" t="s">
        <v>201</v>
      </c>
      <c r="E35" s="96" t="s">
        <v>277</v>
      </c>
      <c r="F35" s="65" t="s">
        <v>142</v>
      </c>
      <c r="G35" s="64">
        <f>G36</f>
        <v>163.2</v>
      </c>
      <c r="H35" s="64">
        <f>H36</f>
        <v>216.3</v>
      </c>
      <c r="I35" s="64">
        <f>I36</f>
        <v>159.1</v>
      </c>
      <c r="J35" s="59">
        <f t="shared" si="0"/>
        <v>73.5552473416551</v>
      </c>
    </row>
    <row r="36" spans="1:10" ht="26.25" customHeight="1">
      <c r="A36" s="68" t="s">
        <v>141</v>
      </c>
      <c r="B36" s="67">
        <v>759</v>
      </c>
      <c r="C36" s="65" t="s">
        <v>126</v>
      </c>
      <c r="D36" s="65" t="s">
        <v>201</v>
      </c>
      <c r="E36" s="96" t="s">
        <v>277</v>
      </c>
      <c r="F36" s="65" t="s">
        <v>140</v>
      </c>
      <c r="G36" s="64">
        <f>G37+G38</f>
        <v>163.2</v>
      </c>
      <c r="H36" s="64">
        <f>H37+H38</f>
        <v>216.3</v>
      </c>
      <c r="I36" s="64">
        <f>I37+I38</f>
        <v>159.1</v>
      </c>
      <c r="J36" s="59">
        <f t="shared" si="0"/>
        <v>73.5552473416551</v>
      </c>
    </row>
    <row r="37" spans="1:10" ht="18.75" customHeight="1">
      <c r="A37" s="68" t="s">
        <v>139</v>
      </c>
      <c r="B37" s="67">
        <v>759</v>
      </c>
      <c r="C37" s="65" t="s">
        <v>126</v>
      </c>
      <c r="D37" s="65" t="s">
        <v>201</v>
      </c>
      <c r="E37" s="96" t="s">
        <v>277</v>
      </c>
      <c r="F37" s="65" t="s">
        <v>135</v>
      </c>
      <c r="G37" s="64">
        <v>159</v>
      </c>
      <c r="H37" s="64">
        <v>216.3</v>
      </c>
      <c r="I37" s="64">
        <v>159.1</v>
      </c>
      <c r="J37" s="59">
        <f t="shared" si="0"/>
        <v>73.5552473416551</v>
      </c>
    </row>
    <row r="38" spans="1:10" ht="18.75" customHeight="1">
      <c r="A38" s="68" t="s">
        <v>186</v>
      </c>
      <c r="B38" s="67">
        <v>759</v>
      </c>
      <c r="C38" s="65" t="s">
        <v>126</v>
      </c>
      <c r="D38" s="65" t="s">
        <v>201</v>
      </c>
      <c r="E38" s="96" t="s">
        <v>277</v>
      </c>
      <c r="F38" s="65" t="s">
        <v>184</v>
      </c>
      <c r="G38" s="64">
        <v>4.2</v>
      </c>
      <c r="H38" s="64">
        <v>0</v>
      </c>
      <c r="I38" s="64">
        <v>0</v>
      </c>
      <c r="J38" s="59" t="e">
        <f t="shared" si="0"/>
        <v>#DIV/0!</v>
      </c>
    </row>
    <row r="39" spans="1:10" ht="18.75" customHeight="1">
      <c r="A39" s="68" t="s">
        <v>259</v>
      </c>
      <c r="B39" s="67">
        <v>759</v>
      </c>
      <c r="C39" s="65" t="s">
        <v>126</v>
      </c>
      <c r="D39" s="65" t="s">
        <v>201</v>
      </c>
      <c r="E39" s="96" t="s">
        <v>277</v>
      </c>
      <c r="F39" s="65" t="s">
        <v>258</v>
      </c>
      <c r="G39" s="64">
        <f>G40</f>
        <v>6.6000000000000005</v>
      </c>
      <c r="H39" s="64">
        <f>H40</f>
        <v>11.899999999999999</v>
      </c>
      <c r="I39" s="64">
        <f>I40</f>
        <v>8.2</v>
      </c>
      <c r="J39" s="59">
        <f t="shared" si="0"/>
        <v>68.90756302521008</v>
      </c>
    </row>
    <row r="40" spans="1:10" ht="18" customHeight="1">
      <c r="A40" s="68" t="s">
        <v>257</v>
      </c>
      <c r="B40" s="67">
        <v>759</v>
      </c>
      <c r="C40" s="65" t="s">
        <v>126</v>
      </c>
      <c r="D40" s="65" t="s">
        <v>201</v>
      </c>
      <c r="E40" s="96" t="s">
        <v>277</v>
      </c>
      <c r="F40" s="65" t="s">
        <v>256</v>
      </c>
      <c r="G40" s="64">
        <f>G41+G42+G43</f>
        <v>6.6000000000000005</v>
      </c>
      <c r="H40" s="64">
        <f>H41+H42+H43</f>
        <v>11.899999999999999</v>
      </c>
      <c r="I40" s="64">
        <f>I41+I42+I43</f>
        <v>8.2</v>
      </c>
      <c r="J40" s="59">
        <f t="shared" si="0"/>
        <v>68.90756302521008</v>
      </c>
    </row>
    <row r="41" spans="1:10" ht="21" customHeight="1">
      <c r="A41" s="68" t="s">
        <v>255</v>
      </c>
      <c r="B41" s="67">
        <v>759</v>
      </c>
      <c r="C41" s="65" t="s">
        <v>126</v>
      </c>
      <c r="D41" s="65" t="s">
        <v>201</v>
      </c>
      <c r="E41" s="96" t="s">
        <v>277</v>
      </c>
      <c r="F41" s="65" t="s">
        <v>254</v>
      </c>
      <c r="G41" s="64">
        <v>1.7</v>
      </c>
      <c r="H41" s="64">
        <v>1.7</v>
      </c>
      <c r="I41" s="64">
        <v>1.6</v>
      </c>
      <c r="J41" s="59">
        <f t="shared" si="0"/>
        <v>94.11764705882354</v>
      </c>
    </row>
    <row r="42" spans="1:10" ht="21" customHeight="1">
      <c r="A42" s="68" t="s">
        <v>279</v>
      </c>
      <c r="B42" s="67">
        <v>759</v>
      </c>
      <c r="C42" s="65" t="s">
        <v>126</v>
      </c>
      <c r="D42" s="65" t="s">
        <v>201</v>
      </c>
      <c r="E42" s="96" t="s">
        <v>277</v>
      </c>
      <c r="F42" s="65" t="s">
        <v>278</v>
      </c>
      <c r="G42" s="64">
        <v>4.9</v>
      </c>
      <c r="H42" s="64">
        <v>10.1</v>
      </c>
      <c r="I42" s="64">
        <v>6.6</v>
      </c>
      <c r="J42" s="59">
        <f t="shared" si="0"/>
        <v>65.34653465346535</v>
      </c>
    </row>
    <row r="43" spans="1:10" ht="21" customHeight="1">
      <c r="A43" s="68" t="s">
        <v>253</v>
      </c>
      <c r="B43" s="67">
        <v>759</v>
      </c>
      <c r="C43" s="65" t="s">
        <v>126</v>
      </c>
      <c r="D43" s="65" t="s">
        <v>201</v>
      </c>
      <c r="E43" s="96" t="s">
        <v>277</v>
      </c>
      <c r="F43" s="65" t="s">
        <v>252</v>
      </c>
      <c r="G43" s="64">
        <v>0</v>
      </c>
      <c r="H43" s="64">
        <v>0.1</v>
      </c>
      <c r="I43" s="64">
        <v>0</v>
      </c>
      <c r="J43" s="59">
        <f t="shared" si="0"/>
        <v>0</v>
      </c>
    </row>
    <row r="44" spans="1:10" ht="21.75" customHeight="1">
      <c r="A44" s="68" t="s">
        <v>276</v>
      </c>
      <c r="B44" s="67">
        <v>759</v>
      </c>
      <c r="C44" s="65" t="s">
        <v>126</v>
      </c>
      <c r="D44" s="65" t="s">
        <v>271</v>
      </c>
      <c r="E44" s="65"/>
      <c r="F44" s="65"/>
      <c r="G44" s="64">
        <f aca="true" t="shared" si="4" ref="G44:I47">G45</f>
        <v>202</v>
      </c>
      <c r="H44" s="64">
        <f t="shared" si="4"/>
        <v>0</v>
      </c>
      <c r="I44" s="64">
        <f t="shared" si="4"/>
        <v>0</v>
      </c>
      <c r="J44" s="59">
        <v>0</v>
      </c>
    </row>
    <row r="45" spans="1:10" ht="21" customHeight="1">
      <c r="A45" s="68" t="s">
        <v>275</v>
      </c>
      <c r="B45" s="67">
        <v>759</v>
      </c>
      <c r="C45" s="65" t="s">
        <v>126</v>
      </c>
      <c r="D45" s="65" t="s">
        <v>271</v>
      </c>
      <c r="E45" s="65" t="s">
        <v>274</v>
      </c>
      <c r="F45" s="65"/>
      <c r="G45" s="64">
        <f t="shared" si="4"/>
        <v>202</v>
      </c>
      <c r="H45" s="64">
        <f t="shared" si="4"/>
        <v>0</v>
      </c>
      <c r="I45" s="64">
        <f t="shared" si="4"/>
        <v>0</v>
      </c>
      <c r="J45" s="59">
        <v>0</v>
      </c>
    </row>
    <row r="46" spans="1:10" ht="22.5" customHeight="1">
      <c r="A46" s="68" t="s">
        <v>273</v>
      </c>
      <c r="B46" s="67">
        <v>759</v>
      </c>
      <c r="C46" s="65" t="s">
        <v>126</v>
      </c>
      <c r="D46" s="65" t="s">
        <v>271</v>
      </c>
      <c r="E46" s="65" t="s">
        <v>270</v>
      </c>
      <c r="F46" s="65"/>
      <c r="G46" s="64">
        <f t="shared" si="4"/>
        <v>202</v>
      </c>
      <c r="H46" s="64">
        <f t="shared" si="4"/>
        <v>0</v>
      </c>
      <c r="I46" s="64">
        <f t="shared" si="4"/>
        <v>0</v>
      </c>
      <c r="J46" s="59">
        <v>0</v>
      </c>
    </row>
    <row r="47" spans="1:10" ht="16.5" customHeight="1">
      <c r="A47" s="68" t="s">
        <v>259</v>
      </c>
      <c r="B47" s="67">
        <v>759</v>
      </c>
      <c r="C47" s="65" t="s">
        <v>126</v>
      </c>
      <c r="D47" s="65" t="s">
        <v>271</v>
      </c>
      <c r="E47" s="65" t="s">
        <v>270</v>
      </c>
      <c r="F47" s="65" t="s">
        <v>258</v>
      </c>
      <c r="G47" s="64">
        <f t="shared" si="4"/>
        <v>202</v>
      </c>
      <c r="H47" s="64">
        <f t="shared" si="4"/>
        <v>0</v>
      </c>
      <c r="I47" s="64">
        <f t="shared" si="4"/>
        <v>0</v>
      </c>
      <c r="J47" s="59">
        <v>0</v>
      </c>
    </row>
    <row r="48" spans="1:10" ht="16.5" customHeight="1">
      <c r="A48" s="68" t="s">
        <v>272</v>
      </c>
      <c r="B48" s="67">
        <v>759</v>
      </c>
      <c r="C48" s="65" t="s">
        <v>126</v>
      </c>
      <c r="D48" s="65" t="s">
        <v>271</v>
      </c>
      <c r="E48" s="65" t="s">
        <v>270</v>
      </c>
      <c r="F48" s="65" t="s">
        <v>269</v>
      </c>
      <c r="G48" s="64">
        <v>202</v>
      </c>
      <c r="H48" s="64">
        <v>0</v>
      </c>
      <c r="I48" s="64">
        <v>0</v>
      </c>
      <c r="J48" s="59">
        <v>0</v>
      </c>
    </row>
    <row r="49" spans="1:10" ht="17.25" customHeight="1">
      <c r="A49" s="94" t="s">
        <v>268</v>
      </c>
      <c r="B49" s="67">
        <v>759</v>
      </c>
      <c r="C49" s="65" t="s">
        <v>126</v>
      </c>
      <c r="D49" s="65" t="s">
        <v>138</v>
      </c>
      <c r="E49" s="65"/>
      <c r="F49" s="65"/>
      <c r="G49" s="64">
        <f aca="true" t="shared" si="5" ref="G49:I52">G50</f>
        <v>0</v>
      </c>
      <c r="H49" s="64">
        <f t="shared" si="5"/>
        <v>0</v>
      </c>
      <c r="I49" s="64">
        <f t="shared" si="5"/>
        <v>0</v>
      </c>
      <c r="J49" s="59">
        <v>0</v>
      </c>
    </row>
    <row r="50" spans="1:10" ht="23.25" customHeight="1">
      <c r="A50" s="95" t="s">
        <v>267</v>
      </c>
      <c r="B50" s="67">
        <v>759</v>
      </c>
      <c r="C50" s="65" t="s">
        <v>126</v>
      </c>
      <c r="D50" s="65" t="s">
        <v>138</v>
      </c>
      <c r="E50" s="65" t="s">
        <v>264</v>
      </c>
      <c r="F50" s="65"/>
      <c r="G50" s="64">
        <f t="shared" si="5"/>
        <v>0</v>
      </c>
      <c r="H50" s="64">
        <f t="shared" si="5"/>
        <v>0</v>
      </c>
      <c r="I50" s="64">
        <f t="shared" si="5"/>
        <v>0</v>
      </c>
      <c r="J50" s="59">
        <v>0</v>
      </c>
    </row>
    <row r="51" spans="1:10" ht="17.25" customHeight="1">
      <c r="A51" s="94" t="s">
        <v>266</v>
      </c>
      <c r="B51" s="67">
        <v>759</v>
      </c>
      <c r="C51" s="65" t="s">
        <v>126</v>
      </c>
      <c r="D51" s="65" t="s">
        <v>138</v>
      </c>
      <c r="E51" s="65" t="s">
        <v>264</v>
      </c>
      <c r="F51" s="65"/>
      <c r="G51" s="64">
        <f t="shared" si="5"/>
        <v>0</v>
      </c>
      <c r="H51" s="64">
        <f t="shared" si="5"/>
        <v>0</v>
      </c>
      <c r="I51" s="64">
        <f t="shared" si="5"/>
        <v>0</v>
      </c>
      <c r="J51" s="59">
        <v>0</v>
      </c>
    </row>
    <row r="52" spans="1:10" ht="17.25" customHeight="1">
      <c r="A52" s="94" t="s">
        <v>259</v>
      </c>
      <c r="B52" s="67">
        <v>759</v>
      </c>
      <c r="C52" s="65" t="s">
        <v>126</v>
      </c>
      <c r="D52" s="65" t="s">
        <v>138</v>
      </c>
      <c r="E52" s="65" t="s">
        <v>264</v>
      </c>
      <c r="F52" s="65" t="s">
        <v>258</v>
      </c>
      <c r="G52" s="64">
        <f t="shared" si="5"/>
        <v>0</v>
      </c>
      <c r="H52" s="64">
        <f t="shared" si="5"/>
        <v>0</v>
      </c>
      <c r="I52" s="64">
        <f t="shared" si="5"/>
        <v>0</v>
      </c>
      <c r="J52" s="59">
        <v>0</v>
      </c>
    </row>
    <row r="53" spans="1:10" ht="16.5" customHeight="1">
      <c r="A53" s="94" t="s">
        <v>265</v>
      </c>
      <c r="B53" s="67">
        <v>759</v>
      </c>
      <c r="C53" s="65" t="s">
        <v>126</v>
      </c>
      <c r="D53" s="65" t="s">
        <v>138</v>
      </c>
      <c r="E53" s="65" t="s">
        <v>264</v>
      </c>
      <c r="F53" s="65" t="s">
        <v>263</v>
      </c>
      <c r="G53" s="64">
        <v>0</v>
      </c>
      <c r="H53" s="64">
        <v>0</v>
      </c>
      <c r="I53" s="64">
        <v>0</v>
      </c>
      <c r="J53" s="59">
        <v>0</v>
      </c>
    </row>
    <row r="54" spans="1:10" ht="21.75" customHeight="1">
      <c r="A54" s="68" t="s">
        <v>262</v>
      </c>
      <c r="B54" s="67">
        <v>759</v>
      </c>
      <c r="C54" s="65" t="s">
        <v>126</v>
      </c>
      <c r="D54" s="65" t="s">
        <v>127</v>
      </c>
      <c r="E54" s="65"/>
      <c r="F54" s="65"/>
      <c r="G54" s="64">
        <f>G55+G71+G75</f>
        <v>257.8</v>
      </c>
      <c r="H54" s="64">
        <f>H55+H71+H75</f>
        <v>671.1000000000001</v>
      </c>
      <c r="I54" s="64">
        <f>I55+I71+I75</f>
        <v>563.4000000000001</v>
      </c>
      <c r="J54" s="59">
        <f aca="true" t="shared" si="6" ref="J54:J62">I54*100/H54</f>
        <v>83.95172105498435</v>
      </c>
    </row>
    <row r="55" spans="1:10" ht="27.75" customHeight="1">
      <c r="A55" s="68" t="s">
        <v>261</v>
      </c>
      <c r="B55" s="67">
        <v>759</v>
      </c>
      <c r="C55" s="65" t="s">
        <v>126</v>
      </c>
      <c r="D55" s="65" t="s">
        <v>127</v>
      </c>
      <c r="E55" s="66">
        <v>6180000000</v>
      </c>
      <c r="F55" s="65"/>
      <c r="G55" s="64">
        <f>G56+G67+G69</f>
        <v>248.6</v>
      </c>
      <c r="H55" s="64">
        <f>H56+H67+H69</f>
        <v>647.5000000000001</v>
      </c>
      <c r="I55" s="64">
        <f>I56+I67+I69</f>
        <v>545.4000000000001</v>
      </c>
      <c r="J55" s="59">
        <f t="shared" si="6"/>
        <v>84.23166023166023</v>
      </c>
    </row>
    <row r="56" spans="1:10" ht="21.75" customHeight="1">
      <c r="A56" s="68" t="s">
        <v>260</v>
      </c>
      <c r="B56" s="67">
        <v>759</v>
      </c>
      <c r="C56" s="65" t="s">
        <v>126</v>
      </c>
      <c r="D56" s="65" t="s">
        <v>127</v>
      </c>
      <c r="E56" s="66">
        <v>6180090000</v>
      </c>
      <c r="F56" s="65"/>
      <c r="G56" s="64">
        <f>G57+G60</f>
        <v>224.2</v>
      </c>
      <c r="H56" s="64">
        <f>H57+H60+H64</f>
        <v>607.7</v>
      </c>
      <c r="I56" s="64">
        <f>I57+I60</f>
        <v>505.6</v>
      </c>
      <c r="J56" s="59">
        <f t="shared" si="6"/>
        <v>83.19894684877406</v>
      </c>
    </row>
    <row r="57" spans="1:10" ht="24" customHeight="1">
      <c r="A57" s="68" t="s">
        <v>143</v>
      </c>
      <c r="B57" s="67">
        <v>759</v>
      </c>
      <c r="C57" s="65" t="s">
        <v>126</v>
      </c>
      <c r="D57" s="65" t="s">
        <v>127</v>
      </c>
      <c r="E57" s="66">
        <v>6180090010</v>
      </c>
      <c r="F57" s="65" t="s">
        <v>142</v>
      </c>
      <c r="G57" s="64">
        <f aca="true" t="shared" si="7" ref="G57:I58">G58</f>
        <v>200.1</v>
      </c>
      <c r="H57" s="64">
        <f t="shared" si="7"/>
        <v>595.7</v>
      </c>
      <c r="I57" s="64">
        <f t="shared" si="7"/>
        <v>504.6</v>
      </c>
      <c r="J57" s="59">
        <f t="shared" si="6"/>
        <v>84.70706731576296</v>
      </c>
    </row>
    <row r="58" spans="1:10" ht="23.25" customHeight="1">
      <c r="A58" s="68" t="s">
        <v>141</v>
      </c>
      <c r="B58" s="67">
        <v>759</v>
      </c>
      <c r="C58" s="65" t="s">
        <v>126</v>
      </c>
      <c r="D58" s="65" t="s">
        <v>127</v>
      </c>
      <c r="E58" s="66">
        <v>6180090010</v>
      </c>
      <c r="F58" s="65" t="s">
        <v>140</v>
      </c>
      <c r="G58" s="64">
        <f t="shared" si="7"/>
        <v>200.1</v>
      </c>
      <c r="H58" s="64">
        <f t="shared" si="7"/>
        <v>595.7</v>
      </c>
      <c r="I58" s="64">
        <f t="shared" si="7"/>
        <v>504.6</v>
      </c>
      <c r="J58" s="59">
        <f t="shared" si="6"/>
        <v>84.70706731576296</v>
      </c>
    </row>
    <row r="59" spans="1:11" ht="22.5" customHeight="1">
      <c r="A59" s="68" t="s">
        <v>139</v>
      </c>
      <c r="B59" s="67">
        <v>759</v>
      </c>
      <c r="C59" s="65" t="s">
        <v>126</v>
      </c>
      <c r="D59" s="65" t="s">
        <v>127</v>
      </c>
      <c r="E59" s="66">
        <v>6180090010</v>
      </c>
      <c r="F59" s="65" t="s">
        <v>135</v>
      </c>
      <c r="G59" s="64">
        <v>200.1</v>
      </c>
      <c r="H59" s="64">
        <v>595.7</v>
      </c>
      <c r="I59" s="64">
        <v>504.6</v>
      </c>
      <c r="J59" s="59">
        <f t="shared" si="6"/>
        <v>84.70706731576296</v>
      </c>
      <c r="K59" s="58"/>
    </row>
    <row r="60" spans="1:10" ht="21.75" customHeight="1">
      <c r="A60" s="68" t="s">
        <v>259</v>
      </c>
      <c r="B60" s="67">
        <v>759</v>
      </c>
      <c r="C60" s="65" t="s">
        <v>126</v>
      </c>
      <c r="D60" s="65" t="s">
        <v>127</v>
      </c>
      <c r="E60" s="66">
        <v>6180090010</v>
      </c>
      <c r="F60" s="65" t="s">
        <v>258</v>
      </c>
      <c r="G60" s="64">
        <f>G61</f>
        <v>24.1</v>
      </c>
      <c r="H60" s="64">
        <f>H61</f>
        <v>2</v>
      </c>
      <c r="I60" s="64">
        <f>I61</f>
        <v>1</v>
      </c>
      <c r="J60" s="59">
        <f t="shared" si="6"/>
        <v>50</v>
      </c>
    </row>
    <row r="61" spans="1:10" ht="21.75" customHeight="1">
      <c r="A61" s="68" t="s">
        <v>257</v>
      </c>
      <c r="B61" s="67">
        <v>759</v>
      </c>
      <c r="C61" s="65" t="s">
        <v>126</v>
      </c>
      <c r="D61" s="65" t="s">
        <v>127</v>
      </c>
      <c r="E61" s="66">
        <v>6180090010</v>
      </c>
      <c r="F61" s="65" t="s">
        <v>256</v>
      </c>
      <c r="G61" s="64">
        <f>G62+G63</f>
        <v>24.1</v>
      </c>
      <c r="H61" s="64">
        <f>H62+H63</f>
        <v>2</v>
      </c>
      <c r="I61" s="64">
        <f>I62+I63</f>
        <v>1</v>
      </c>
      <c r="J61" s="59">
        <f t="shared" si="6"/>
        <v>50</v>
      </c>
    </row>
    <row r="62" spans="1:10" ht="21.75" customHeight="1">
      <c r="A62" s="68" t="s">
        <v>255</v>
      </c>
      <c r="B62" s="67">
        <v>759</v>
      </c>
      <c r="C62" s="65" t="s">
        <v>126</v>
      </c>
      <c r="D62" s="65" t="s">
        <v>127</v>
      </c>
      <c r="E62" s="66">
        <v>6180090010</v>
      </c>
      <c r="F62" s="65" t="s">
        <v>254</v>
      </c>
      <c r="G62" s="64">
        <v>23.1</v>
      </c>
      <c r="H62" s="64">
        <v>1</v>
      </c>
      <c r="I62" s="64">
        <v>0</v>
      </c>
      <c r="J62" s="59">
        <f t="shared" si="6"/>
        <v>0</v>
      </c>
    </row>
    <row r="63" spans="1:10" ht="21.75" customHeight="1">
      <c r="A63" s="68" t="s">
        <v>253</v>
      </c>
      <c r="B63" s="67">
        <v>759</v>
      </c>
      <c r="C63" s="65" t="s">
        <v>126</v>
      </c>
      <c r="D63" s="65" t="s">
        <v>127</v>
      </c>
      <c r="E63" s="66">
        <v>6180090010</v>
      </c>
      <c r="F63" s="65" t="s">
        <v>252</v>
      </c>
      <c r="G63" s="64">
        <v>1</v>
      </c>
      <c r="H63" s="64">
        <v>1</v>
      </c>
      <c r="I63" s="64">
        <v>1</v>
      </c>
      <c r="J63" s="59">
        <v>0</v>
      </c>
    </row>
    <row r="64" spans="1:10" ht="24" customHeight="1">
      <c r="A64" s="68" t="s">
        <v>143</v>
      </c>
      <c r="B64" s="67">
        <v>759</v>
      </c>
      <c r="C64" s="65" t="s">
        <v>126</v>
      </c>
      <c r="D64" s="65" t="s">
        <v>127</v>
      </c>
      <c r="E64" s="66">
        <v>6180090030</v>
      </c>
      <c r="F64" s="65" t="s">
        <v>142</v>
      </c>
      <c r="G64" s="64">
        <f aca="true" t="shared" si="8" ref="G64:I65">G65</f>
        <v>0</v>
      </c>
      <c r="H64" s="64">
        <f t="shared" si="8"/>
        <v>10</v>
      </c>
      <c r="I64" s="64">
        <f t="shared" si="8"/>
        <v>0</v>
      </c>
      <c r="J64" s="59">
        <f aca="true" t="shared" si="9" ref="J64:J75">I64*100/H64</f>
        <v>0</v>
      </c>
    </row>
    <row r="65" spans="1:10" ht="24.75" customHeight="1">
      <c r="A65" s="68" t="s">
        <v>141</v>
      </c>
      <c r="B65" s="67">
        <v>759</v>
      </c>
      <c r="C65" s="65" t="s">
        <v>126</v>
      </c>
      <c r="D65" s="65" t="s">
        <v>127</v>
      </c>
      <c r="E65" s="66">
        <v>6180090030</v>
      </c>
      <c r="F65" s="65" t="s">
        <v>140</v>
      </c>
      <c r="G65" s="64">
        <f t="shared" si="8"/>
        <v>0</v>
      </c>
      <c r="H65" s="64">
        <f t="shared" si="8"/>
        <v>10</v>
      </c>
      <c r="I65" s="64">
        <f t="shared" si="8"/>
        <v>0</v>
      </c>
      <c r="J65" s="59">
        <f t="shared" si="9"/>
        <v>0</v>
      </c>
    </row>
    <row r="66" spans="1:10" ht="23.25" customHeight="1">
      <c r="A66" s="68" t="s">
        <v>251</v>
      </c>
      <c r="B66" s="67">
        <v>759</v>
      </c>
      <c r="C66" s="65" t="s">
        <v>126</v>
      </c>
      <c r="D66" s="65" t="s">
        <v>127</v>
      </c>
      <c r="E66" s="66">
        <v>6180090030</v>
      </c>
      <c r="F66" s="65" t="s">
        <v>135</v>
      </c>
      <c r="G66" s="64">
        <v>0</v>
      </c>
      <c r="H66" s="64">
        <v>10</v>
      </c>
      <c r="I66" s="64">
        <v>0</v>
      </c>
      <c r="J66" s="59">
        <f t="shared" si="9"/>
        <v>0</v>
      </c>
    </row>
    <row r="67" spans="1:10" ht="22.5" customHeight="1">
      <c r="A67" s="68" t="s">
        <v>182</v>
      </c>
      <c r="B67" s="67">
        <v>759</v>
      </c>
      <c r="C67" s="65" t="s">
        <v>126</v>
      </c>
      <c r="D67" s="65" t="s">
        <v>127</v>
      </c>
      <c r="E67" s="66">
        <v>6180000401</v>
      </c>
      <c r="F67" s="65" t="s">
        <v>181</v>
      </c>
      <c r="G67" s="64">
        <f>G68</f>
        <v>24.4</v>
      </c>
      <c r="H67" s="64">
        <f>H68</f>
        <v>30.1</v>
      </c>
      <c r="I67" s="64">
        <v>30.1</v>
      </c>
      <c r="J67" s="59">
        <f t="shared" si="9"/>
        <v>100</v>
      </c>
    </row>
    <row r="68" spans="1:10" ht="22.5" customHeight="1">
      <c r="A68" s="68" t="s">
        <v>180</v>
      </c>
      <c r="B68" s="67">
        <v>759</v>
      </c>
      <c r="C68" s="65" t="s">
        <v>126</v>
      </c>
      <c r="D68" s="65" t="s">
        <v>127</v>
      </c>
      <c r="E68" s="66">
        <v>6180000401</v>
      </c>
      <c r="F68" s="65" t="s">
        <v>178</v>
      </c>
      <c r="G68" s="64">
        <v>24.4</v>
      </c>
      <c r="H68" s="64">
        <v>30.1</v>
      </c>
      <c r="I68" s="64">
        <v>20.1</v>
      </c>
      <c r="J68" s="59">
        <f t="shared" si="9"/>
        <v>66.77740863787376</v>
      </c>
    </row>
    <row r="69" spans="1:10" ht="22.5" customHeight="1">
      <c r="A69" s="68" t="s">
        <v>182</v>
      </c>
      <c r="B69" s="67">
        <v>759</v>
      </c>
      <c r="C69" s="65" t="s">
        <v>126</v>
      </c>
      <c r="D69" s="65" t="s">
        <v>127</v>
      </c>
      <c r="E69" s="66">
        <v>6180000402</v>
      </c>
      <c r="F69" s="65" t="s">
        <v>181</v>
      </c>
      <c r="G69" s="64">
        <f>G70</f>
        <v>0</v>
      </c>
      <c r="H69" s="64">
        <f>H70</f>
        <v>9.7</v>
      </c>
      <c r="I69" s="64">
        <f>I70</f>
        <v>9.7</v>
      </c>
      <c r="J69" s="59">
        <f t="shared" si="9"/>
        <v>100</v>
      </c>
    </row>
    <row r="70" spans="1:10" ht="22.5" customHeight="1">
      <c r="A70" s="68" t="s">
        <v>180</v>
      </c>
      <c r="B70" s="67">
        <v>759</v>
      </c>
      <c r="C70" s="65" t="s">
        <v>126</v>
      </c>
      <c r="D70" s="65" t="s">
        <v>127</v>
      </c>
      <c r="E70" s="66">
        <v>6180000402</v>
      </c>
      <c r="F70" s="65" t="s">
        <v>178</v>
      </c>
      <c r="G70" s="64">
        <v>0</v>
      </c>
      <c r="H70" s="64">
        <v>9.7</v>
      </c>
      <c r="I70" s="64">
        <v>9.7</v>
      </c>
      <c r="J70" s="59">
        <f t="shared" si="9"/>
        <v>100</v>
      </c>
    </row>
    <row r="71" spans="1:10" ht="24" customHeight="1">
      <c r="A71" s="68" t="s">
        <v>250</v>
      </c>
      <c r="B71" s="67">
        <v>759</v>
      </c>
      <c r="C71" s="65" t="s">
        <v>126</v>
      </c>
      <c r="D71" s="65" t="s">
        <v>127</v>
      </c>
      <c r="E71" s="65" t="s">
        <v>249</v>
      </c>
      <c r="F71" s="65"/>
      <c r="G71" s="64">
        <f aca="true" t="shared" si="10" ref="G71:I73">G72</f>
        <v>9.2</v>
      </c>
      <c r="H71" s="64">
        <f t="shared" si="10"/>
        <v>17.6</v>
      </c>
      <c r="I71" s="64">
        <f t="shared" si="10"/>
        <v>18</v>
      </c>
      <c r="J71" s="59">
        <f t="shared" si="9"/>
        <v>102.27272727272727</v>
      </c>
    </row>
    <row r="72" spans="1:10" ht="23.25" customHeight="1">
      <c r="A72" s="68" t="s">
        <v>143</v>
      </c>
      <c r="B72" s="67">
        <v>759</v>
      </c>
      <c r="C72" s="65" t="s">
        <v>126</v>
      </c>
      <c r="D72" s="65" t="s">
        <v>127</v>
      </c>
      <c r="E72" s="65" t="s">
        <v>249</v>
      </c>
      <c r="F72" s="65" t="s">
        <v>142</v>
      </c>
      <c r="G72" s="64">
        <f t="shared" si="10"/>
        <v>9.2</v>
      </c>
      <c r="H72" s="64">
        <f t="shared" si="10"/>
        <v>17.6</v>
      </c>
      <c r="I72" s="64">
        <f t="shared" si="10"/>
        <v>18</v>
      </c>
      <c r="J72" s="59">
        <f t="shared" si="9"/>
        <v>102.27272727272727</v>
      </c>
    </row>
    <row r="73" spans="1:10" ht="21.75" customHeight="1">
      <c r="A73" s="68" t="s">
        <v>141</v>
      </c>
      <c r="B73" s="67">
        <v>759</v>
      </c>
      <c r="C73" s="65" t="s">
        <v>126</v>
      </c>
      <c r="D73" s="65" t="s">
        <v>127</v>
      </c>
      <c r="E73" s="65" t="s">
        <v>249</v>
      </c>
      <c r="F73" s="65" t="s">
        <v>140</v>
      </c>
      <c r="G73" s="64">
        <f t="shared" si="10"/>
        <v>9.2</v>
      </c>
      <c r="H73" s="64">
        <f t="shared" si="10"/>
        <v>17.6</v>
      </c>
      <c r="I73" s="64">
        <f t="shared" si="10"/>
        <v>18</v>
      </c>
      <c r="J73" s="59">
        <f t="shared" si="9"/>
        <v>102.27272727272727</v>
      </c>
    </row>
    <row r="74" spans="1:10" ht="26.25" customHeight="1">
      <c r="A74" s="68" t="s">
        <v>139</v>
      </c>
      <c r="B74" s="67">
        <v>759</v>
      </c>
      <c r="C74" s="65" t="s">
        <v>126</v>
      </c>
      <c r="D74" s="65" t="s">
        <v>127</v>
      </c>
      <c r="E74" s="65" t="s">
        <v>249</v>
      </c>
      <c r="F74" s="65" t="s">
        <v>135</v>
      </c>
      <c r="G74" s="64">
        <v>9.2</v>
      </c>
      <c r="H74" s="64">
        <v>17.6</v>
      </c>
      <c r="I74" s="64">
        <v>18</v>
      </c>
      <c r="J74" s="59">
        <f t="shared" si="9"/>
        <v>102.27272727272727</v>
      </c>
    </row>
    <row r="75" spans="1:10" ht="19.5" customHeight="1">
      <c r="A75" s="68" t="s">
        <v>248</v>
      </c>
      <c r="B75" s="67">
        <v>759</v>
      </c>
      <c r="C75" s="65" t="s">
        <v>126</v>
      </c>
      <c r="D75" s="65" t="s">
        <v>127</v>
      </c>
      <c r="E75" s="65" t="s">
        <v>216</v>
      </c>
      <c r="F75" s="65"/>
      <c r="G75" s="64">
        <f>G76+G80+G84+G88+G92+G96</f>
        <v>0</v>
      </c>
      <c r="H75" s="64">
        <f>H76+H80+H84+H88+H92+H96</f>
        <v>6</v>
      </c>
      <c r="I75" s="64">
        <f>I76+I80+I84+I88+I92+I96</f>
        <v>0</v>
      </c>
      <c r="J75" s="59">
        <f t="shared" si="9"/>
        <v>0</v>
      </c>
    </row>
    <row r="76" spans="1:10" ht="39" customHeight="1">
      <c r="A76" s="76" t="s">
        <v>114</v>
      </c>
      <c r="B76" s="74">
        <v>759</v>
      </c>
      <c r="C76" s="73" t="s">
        <v>126</v>
      </c>
      <c r="D76" s="73" t="s">
        <v>127</v>
      </c>
      <c r="E76" s="73" t="s">
        <v>247</v>
      </c>
      <c r="F76" s="73"/>
      <c r="G76" s="72">
        <f aca="true" t="shared" si="11" ref="G76:I78">G77</f>
        <v>0</v>
      </c>
      <c r="H76" s="72">
        <f t="shared" si="11"/>
        <v>0</v>
      </c>
      <c r="I76" s="72">
        <f t="shared" si="11"/>
        <v>0</v>
      </c>
      <c r="J76" s="59">
        <v>0</v>
      </c>
    </row>
    <row r="77" spans="1:10" ht="24.75" customHeight="1">
      <c r="A77" s="75" t="s">
        <v>143</v>
      </c>
      <c r="B77" s="74">
        <v>759</v>
      </c>
      <c r="C77" s="73" t="s">
        <v>126</v>
      </c>
      <c r="D77" s="73" t="s">
        <v>127</v>
      </c>
      <c r="E77" s="73" t="s">
        <v>247</v>
      </c>
      <c r="F77" s="73" t="s">
        <v>142</v>
      </c>
      <c r="G77" s="72">
        <f t="shared" si="11"/>
        <v>0</v>
      </c>
      <c r="H77" s="72">
        <f t="shared" si="11"/>
        <v>0</v>
      </c>
      <c r="I77" s="72">
        <f t="shared" si="11"/>
        <v>0</v>
      </c>
      <c r="J77" s="59">
        <v>0</v>
      </c>
    </row>
    <row r="78" spans="1:10" ht="27.75" customHeight="1">
      <c r="A78" s="75" t="s">
        <v>141</v>
      </c>
      <c r="B78" s="74">
        <v>759</v>
      </c>
      <c r="C78" s="73" t="s">
        <v>126</v>
      </c>
      <c r="D78" s="73" t="s">
        <v>127</v>
      </c>
      <c r="E78" s="73" t="s">
        <v>247</v>
      </c>
      <c r="F78" s="73" t="s">
        <v>140</v>
      </c>
      <c r="G78" s="72">
        <f t="shared" si="11"/>
        <v>0</v>
      </c>
      <c r="H78" s="72">
        <f t="shared" si="11"/>
        <v>0</v>
      </c>
      <c r="I78" s="72">
        <f t="shared" si="11"/>
        <v>0</v>
      </c>
      <c r="J78" s="59">
        <v>0</v>
      </c>
    </row>
    <row r="79" spans="1:10" ht="27.75" customHeight="1">
      <c r="A79" s="75" t="s">
        <v>139</v>
      </c>
      <c r="B79" s="74">
        <v>759</v>
      </c>
      <c r="C79" s="73" t="s">
        <v>126</v>
      </c>
      <c r="D79" s="73" t="s">
        <v>127</v>
      </c>
      <c r="E79" s="73" t="s">
        <v>247</v>
      </c>
      <c r="F79" s="73" t="s">
        <v>135</v>
      </c>
      <c r="G79" s="72">
        <v>0</v>
      </c>
      <c r="H79" s="72">
        <v>0</v>
      </c>
      <c r="I79" s="72">
        <v>0</v>
      </c>
      <c r="J79" s="59">
        <v>0</v>
      </c>
    </row>
    <row r="80" spans="1:10" ht="26.25" customHeight="1">
      <c r="A80" s="93" t="s">
        <v>112</v>
      </c>
      <c r="B80" s="91">
        <v>759</v>
      </c>
      <c r="C80" s="90" t="s">
        <v>126</v>
      </c>
      <c r="D80" s="90" t="s">
        <v>127</v>
      </c>
      <c r="E80" s="90" t="s">
        <v>246</v>
      </c>
      <c r="F80" s="90"/>
      <c r="G80" s="89">
        <f aca="true" t="shared" si="12" ref="G80:I82">G81</f>
        <v>0</v>
      </c>
      <c r="H80" s="89">
        <f t="shared" si="12"/>
        <v>2</v>
      </c>
      <c r="I80" s="89">
        <f t="shared" si="12"/>
        <v>0</v>
      </c>
      <c r="J80" s="59">
        <v>0</v>
      </c>
    </row>
    <row r="81" spans="1:10" ht="24.75" customHeight="1">
      <c r="A81" s="92" t="s">
        <v>143</v>
      </c>
      <c r="B81" s="91">
        <v>759</v>
      </c>
      <c r="C81" s="90" t="s">
        <v>126</v>
      </c>
      <c r="D81" s="90" t="s">
        <v>127</v>
      </c>
      <c r="E81" s="90" t="s">
        <v>246</v>
      </c>
      <c r="F81" s="90" t="s">
        <v>142</v>
      </c>
      <c r="G81" s="89">
        <f t="shared" si="12"/>
        <v>0</v>
      </c>
      <c r="H81" s="89">
        <f t="shared" si="12"/>
        <v>2</v>
      </c>
      <c r="I81" s="89">
        <f t="shared" si="12"/>
        <v>0</v>
      </c>
      <c r="J81" s="59">
        <v>0</v>
      </c>
    </row>
    <row r="82" spans="1:10" ht="27.75" customHeight="1">
      <c r="A82" s="92" t="s">
        <v>141</v>
      </c>
      <c r="B82" s="91">
        <v>759</v>
      </c>
      <c r="C82" s="90" t="s">
        <v>126</v>
      </c>
      <c r="D82" s="90" t="s">
        <v>127</v>
      </c>
      <c r="E82" s="90" t="s">
        <v>246</v>
      </c>
      <c r="F82" s="90" t="s">
        <v>140</v>
      </c>
      <c r="G82" s="89">
        <f t="shared" si="12"/>
        <v>0</v>
      </c>
      <c r="H82" s="89">
        <f t="shared" si="12"/>
        <v>2</v>
      </c>
      <c r="I82" s="89">
        <f t="shared" si="12"/>
        <v>0</v>
      </c>
      <c r="J82" s="59">
        <v>0</v>
      </c>
    </row>
    <row r="83" spans="1:10" ht="27.75" customHeight="1">
      <c r="A83" s="92" t="s">
        <v>139</v>
      </c>
      <c r="B83" s="91">
        <v>759</v>
      </c>
      <c r="C83" s="90" t="s">
        <v>126</v>
      </c>
      <c r="D83" s="90" t="s">
        <v>127</v>
      </c>
      <c r="E83" s="90" t="s">
        <v>246</v>
      </c>
      <c r="F83" s="90" t="s">
        <v>135</v>
      </c>
      <c r="G83" s="89">
        <v>0</v>
      </c>
      <c r="H83" s="89">
        <v>2</v>
      </c>
      <c r="I83" s="89">
        <v>0</v>
      </c>
      <c r="J83" s="59">
        <v>0</v>
      </c>
    </row>
    <row r="84" spans="1:10" ht="27.75" customHeight="1">
      <c r="A84" s="76" t="s">
        <v>110</v>
      </c>
      <c r="B84" s="74">
        <v>759</v>
      </c>
      <c r="C84" s="73" t="s">
        <v>126</v>
      </c>
      <c r="D84" s="73" t="s">
        <v>127</v>
      </c>
      <c r="E84" s="73" t="s">
        <v>245</v>
      </c>
      <c r="F84" s="73"/>
      <c r="G84" s="72">
        <f>G85</f>
        <v>0</v>
      </c>
      <c r="H84" s="72">
        <f>H85</f>
        <v>0</v>
      </c>
      <c r="I84" s="72">
        <f>I85</f>
        <v>0</v>
      </c>
      <c r="J84" s="59">
        <v>0</v>
      </c>
    </row>
    <row r="85" spans="1:10" ht="27.75" customHeight="1">
      <c r="A85" s="75" t="s">
        <v>143</v>
      </c>
      <c r="B85" s="74">
        <v>759</v>
      </c>
      <c r="C85" s="73" t="s">
        <v>126</v>
      </c>
      <c r="D85" s="73" t="s">
        <v>127</v>
      </c>
      <c r="E85" s="73" t="s">
        <v>245</v>
      </c>
      <c r="F85" s="73" t="s">
        <v>142</v>
      </c>
      <c r="G85" s="72">
        <f>G86</f>
        <v>0</v>
      </c>
      <c r="H85" s="72">
        <f>H86</f>
        <v>0</v>
      </c>
      <c r="I85" s="72">
        <v>0</v>
      </c>
      <c r="J85" s="59">
        <v>0</v>
      </c>
    </row>
    <row r="86" spans="1:10" ht="27.75" customHeight="1">
      <c r="A86" s="75" t="s">
        <v>141</v>
      </c>
      <c r="B86" s="74">
        <v>759</v>
      </c>
      <c r="C86" s="73" t="s">
        <v>126</v>
      </c>
      <c r="D86" s="73" t="s">
        <v>127</v>
      </c>
      <c r="E86" s="73" t="s">
        <v>245</v>
      </c>
      <c r="F86" s="73" t="s">
        <v>140</v>
      </c>
      <c r="G86" s="72">
        <f>G87</f>
        <v>0</v>
      </c>
      <c r="H86" s="72">
        <f>H87</f>
        <v>0</v>
      </c>
      <c r="I86" s="72">
        <f>I87</f>
        <v>0</v>
      </c>
      <c r="J86" s="59">
        <v>0</v>
      </c>
    </row>
    <row r="87" spans="1:10" ht="27.75" customHeight="1">
      <c r="A87" s="75" t="s">
        <v>139</v>
      </c>
      <c r="B87" s="74">
        <v>759</v>
      </c>
      <c r="C87" s="73" t="s">
        <v>126</v>
      </c>
      <c r="D87" s="73" t="s">
        <v>127</v>
      </c>
      <c r="E87" s="73" t="s">
        <v>245</v>
      </c>
      <c r="F87" s="73" t="s">
        <v>135</v>
      </c>
      <c r="G87" s="72">
        <v>0</v>
      </c>
      <c r="H87" s="72">
        <v>0</v>
      </c>
      <c r="I87" s="72">
        <v>0</v>
      </c>
      <c r="J87" s="59">
        <v>0</v>
      </c>
    </row>
    <row r="88" spans="1:10" ht="39" customHeight="1">
      <c r="A88" s="93" t="s">
        <v>108</v>
      </c>
      <c r="B88" s="91">
        <v>759</v>
      </c>
      <c r="C88" s="90" t="s">
        <v>126</v>
      </c>
      <c r="D88" s="90" t="s">
        <v>127</v>
      </c>
      <c r="E88" s="90" t="s">
        <v>244</v>
      </c>
      <c r="F88" s="90"/>
      <c r="G88" s="89">
        <f aca="true" t="shared" si="13" ref="G88:I90">G89</f>
        <v>0</v>
      </c>
      <c r="H88" s="89">
        <f t="shared" si="13"/>
        <v>2</v>
      </c>
      <c r="I88" s="89">
        <f t="shared" si="13"/>
        <v>0</v>
      </c>
      <c r="J88" s="59">
        <f aca="true" t="shared" si="14" ref="J88:J106">I88*100/H88</f>
        <v>0</v>
      </c>
    </row>
    <row r="89" spans="1:10" ht="24.75" customHeight="1">
      <c r="A89" s="92" t="s">
        <v>143</v>
      </c>
      <c r="B89" s="91">
        <v>759</v>
      </c>
      <c r="C89" s="90" t="s">
        <v>126</v>
      </c>
      <c r="D89" s="90" t="s">
        <v>127</v>
      </c>
      <c r="E89" s="90" t="s">
        <v>244</v>
      </c>
      <c r="F89" s="90" t="s">
        <v>142</v>
      </c>
      <c r="G89" s="89">
        <f t="shared" si="13"/>
        <v>0</v>
      </c>
      <c r="H89" s="89">
        <f t="shared" si="13"/>
        <v>2</v>
      </c>
      <c r="I89" s="89">
        <f t="shared" si="13"/>
        <v>0</v>
      </c>
      <c r="J89" s="59">
        <f t="shared" si="14"/>
        <v>0</v>
      </c>
    </row>
    <row r="90" spans="1:10" ht="27.75" customHeight="1">
      <c r="A90" s="92" t="s">
        <v>141</v>
      </c>
      <c r="B90" s="91">
        <v>759</v>
      </c>
      <c r="C90" s="90" t="s">
        <v>126</v>
      </c>
      <c r="D90" s="90" t="s">
        <v>127</v>
      </c>
      <c r="E90" s="90" t="s">
        <v>244</v>
      </c>
      <c r="F90" s="90" t="s">
        <v>140</v>
      </c>
      <c r="G90" s="89">
        <f t="shared" si="13"/>
        <v>0</v>
      </c>
      <c r="H90" s="89">
        <f t="shared" si="13"/>
        <v>2</v>
      </c>
      <c r="I90" s="89">
        <f t="shared" si="13"/>
        <v>0</v>
      </c>
      <c r="J90" s="59">
        <f t="shared" si="14"/>
        <v>0</v>
      </c>
    </row>
    <row r="91" spans="1:10" ht="27.75" customHeight="1">
      <c r="A91" s="92" t="s">
        <v>139</v>
      </c>
      <c r="B91" s="91">
        <v>759</v>
      </c>
      <c r="C91" s="90" t="s">
        <v>126</v>
      </c>
      <c r="D91" s="90" t="s">
        <v>127</v>
      </c>
      <c r="E91" s="90" t="s">
        <v>244</v>
      </c>
      <c r="F91" s="90" t="s">
        <v>135</v>
      </c>
      <c r="G91" s="89">
        <v>0</v>
      </c>
      <c r="H91" s="89">
        <v>2</v>
      </c>
      <c r="I91" s="89">
        <v>0</v>
      </c>
      <c r="J91" s="59">
        <f t="shared" si="14"/>
        <v>0</v>
      </c>
    </row>
    <row r="92" spans="1:10" ht="36" customHeight="1">
      <c r="A92" s="76" t="s">
        <v>243</v>
      </c>
      <c r="B92" s="74">
        <v>759</v>
      </c>
      <c r="C92" s="73" t="s">
        <v>126</v>
      </c>
      <c r="D92" s="73" t="s">
        <v>127</v>
      </c>
      <c r="E92" s="73" t="s">
        <v>242</v>
      </c>
      <c r="F92" s="73"/>
      <c r="G92" s="72">
        <f aca="true" t="shared" si="15" ref="G92:I94">G93</f>
        <v>0</v>
      </c>
      <c r="H92" s="72">
        <f t="shared" si="15"/>
        <v>2</v>
      </c>
      <c r="I92" s="72">
        <f t="shared" si="15"/>
        <v>0</v>
      </c>
      <c r="J92" s="59">
        <f t="shared" si="14"/>
        <v>0</v>
      </c>
    </row>
    <row r="93" spans="1:10" ht="27.75" customHeight="1">
      <c r="A93" s="75" t="s">
        <v>143</v>
      </c>
      <c r="B93" s="74">
        <v>759</v>
      </c>
      <c r="C93" s="73" t="s">
        <v>126</v>
      </c>
      <c r="D93" s="73" t="s">
        <v>127</v>
      </c>
      <c r="E93" s="73" t="s">
        <v>242</v>
      </c>
      <c r="F93" s="73" t="s">
        <v>142</v>
      </c>
      <c r="G93" s="72">
        <f t="shared" si="15"/>
        <v>0</v>
      </c>
      <c r="H93" s="72">
        <f t="shared" si="15"/>
        <v>2</v>
      </c>
      <c r="I93" s="72">
        <f t="shared" si="15"/>
        <v>0</v>
      </c>
      <c r="J93" s="59">
        <f t="shared" si="14"/>
        <v>0</v>
      </c>
    </row>
    <row r="94" spans="1:10" ht="27.75" customHeight="1">
      <c r="A94" s="75" t="s">
        <v>141</v>
      </c>
      <c r="B94" s="74">
        <v>759</v>
      </c>
      <c r="C94" s="73" t="s">
        <v>126</v>
      </c>
      <c r="D94" s="73" t="s">
        <v>127</v>
      </c>
      <c r="E94" s="73" t="s">
        <v>242</v>
      </c>
      <c r="F94" s="73" t="s">
        <v>140</v>
      </c>
      <c r="G94" s="72">
        <f t="shared" si="15"/>
        <v>0</v>
      </c>
      <c r="H94" s="72">
        <f t="shared" si="15"/>
        <v>2</v>
      </c>
      <c r="I94" s="72">
        <f t="shared" si="15"/>
        <v>0</v>
      </c>
      <c r="J94" s="59">
        <f t="shared" si="14"/>
        <v>0</v>
      </c>
    </row>
    <row r="95" spans="1:10" ht="27.75" customHeight="1">
      <c r="A95" s="75" t="s">
        <v>139</v>
      </c>
      <c r="B95" s="74">
        <v>759</v>
      </c>
      <c r="C95" s="73" t="s">
        <v>126</v>
      </c>
      <c r="D95" s="73" t="s">
        <v>127</v>
      </c>
      <c r="E95" s="73" t="s">
        <v>242</v>
      </c>
      <c r="F95" s="73" t="s">
        <v>135</v>
      </c>
      <c r="G95" s="72">
        <v>0</v>
      </c>
      <c r="H95" s="72">
        <v>2</v>
      </c>
      <c r="I95" s="72">
        <v>0</v>
      </c>
      <c r="J95" s="59">
        <f t="shared" si="14"/>
        <v>0</v>
      </c>
    </row>
    <row r="96" spans="1:10" ht="36.75" customHeight="1">
      <c r="A96" s="93" t="s">
        <v>104</v>
      </c>
      <c r="B96" s="91">
        <v>759</v>
      </c>
      <c r="C96" s="90" t="s">
        <v>126</v>
      </c>
      <c r="D96" s="90" t="s">
        <v>127</v>
      </c>
      <c r="E96" s="90" t="s">
        <v>241</v>
      </c>
      <c r="F96" s="90"/>
      <c r="G96" s="89">
        <f aca="true" t="shared" si="16" ref="G96:I98">G97</f>
        <v>0</v>
      </c>
      <c r="H96" s="89">
        <f t="shared" si="16"/>
        <v>0</v>
      </c>
      <c r="I96" s="89">
        <f t="shared" si="16"/>
        <v>0</v>
      </c>
      <c r="J96" s="59" t="e">
        <f t="shared" si="14"/>
        <v>#DIV/0!</v>
      </c>
    </row>
    <row r="97" spans="1:10" ht="27.75" customHeight="1">
      <c r="A97" s="92" t="s">
        <v>143</v>
      </c>
      <c r="B97" s="91">
        <v>759</v>
      </c>
      <c r="C97" s="90" t="s">
        <v>126</v>
      </c>
      <c r="D97" s="90" t="s">
        <v>127</v>
      </c>
      <c r="E97" s="90" t="s">
        <v>241</v>
      </c>
      <c r="F97" s="90" t="s">
        <v>142</v>
      </c>
      <c r="G97" s="89">
        <f t="shared" si="16"/>
        <v>0</v>
      </c>
      <c r="H97" s="89">
        <f t="shared" si="16"/>
        <v>0</v>
      </c>
      <c r="I97" s="89">
        <f t="shared" si="16"/>
        <v>0</v>
      </c>
      <c r="J97" s="59" t="e">
        <f t="shared" si="14"/>
        <v>#DIV/0!</v>
      </c>
    </row>
    <row r="98" spans="1:10" ht="27.75" customHeight="1">
      <c r="A98" s="92" t="s">
        <v>141</v>
      </c>
      <c r="B98" s="91">
        <v>759</v>
      </c>
      <c r="C98" s="90" t="s">
        <v>126</v>
      </c>
      <c r="D98" s="90" t="s">
        <v>127</v>
      </c>
      <c r="E98" s="90" t="s">
        <v>241</v>
      </c>
      <c r="F98" s="90" t="s">
        <v>140</v>
      </c>
      <c r="G98" s="89">
        <f t="shared" si="16"/>
        <v>0</v>
      </c>
      <c r="H98" s="89">
        <f t="shared" si="16"/>
        <v>0</v>
      </c>
      <c r="I98" s="89">
        <f t="shared" si="16"/>
        <v>0</v>
      </c>
      <c r="J98" s="59" t="e">
        <f t="shared" si="14"/>
        <v>#DIV/0!</v>
      </c>
    </row>
    <row r="99" spans="1:10" ht="27.75" customHeight="1">
      <c r="A99" s="92" t="s">
        <v>139</v>
      </c>
      <c r="B99" s="91">
        <v>759</v>
      </c>
      <c r="C99" s="90" t="s">
        <v>126</v>
      </c>
      <c r="D99" s="90" t="s">
        <v>127</v>
      </c>
      <c r="E99" s="90" t="s">
        <v>241</v>
      </c>
      <c r="F99" s="90" t="s">
        <v>135</v>
      </c>
      <c r="G99" s="89">
        <v>0</v>
      </c>
      <c r="H99" s="89">
        <v>0</v>
      </c>
      <c r="I99" s="89">
        <v>0</v>
      </c>
      <c r="J99" s="59" t="e">
        <f t="shared" si="14"/>
        <v>#DIV/0!</v>
      </c>
    </row>
    <row r="100" spans="1:12" s="84" customFormat="1" ht="21.75" customHeight="1">
      <c r="A100" s="88" t="s">
        <v>240</v>
      </c>
      <c r="B100" s="69">
        <v>759</v>
      </c>
      <c r="C100" s="87" t="s">
        <v>137</v>
      </c>
      <c r="D100" s="87" t="s">
        <v>133</v>
      </c>
      <c r="E100" s="87"/>
      <c r="F100" s="87"/>
      <c r="G100" s="86">
        <f aca="true" t="shared" si="17" ref="G100:I103">G101</f>
        <v>181.2</v>
      </c>
      <c r="H100" s="86">
        <f t="shared" si="17"/>
        <v>184.7</v>
      </c>
      <c r="I100" s="86">
        <f t="shared" si="17"/>
        <v>183.5</v>
      </c>
      <c r="J100" s="59">
        <f t="shared" si="14"/>
        <v>99.35029778018409</v>
      </c>
      <c r="L100" s="85"/>
    </row>
    <row r="101" spans="1:10" ht="21.75" customHeight="1">
      <c r="A101" s="68" t="s">
        <v>239</v>
      </c>
      <c r="B101" s="67">
        <v>759</v>
      </c>
      <c r="C101" s="65" t="s">
        <v>137</v>
      </c>
      <c r="D101" s="65" t="s">
        <v>167</v>
      </c>
      <c r="E101" s="65"/>
      <c r="F101" s="65"/>
      <c r="G101" s="64">
        <f t="shared" si="17"/>
        <v>181.2</v>
      </c>
      <c r="H101" s="64">
        <f t="shared" si="17"/>
        <v>184.7</v>
      </c>
      <c r="I101" s="64">
        <f t="shared" si="17"/>
        <v>183.5</v>
      </c>
      <c r="J101" s="59">
        <f t="shared" si="14"/>
        <v>99.35029778018409</v>
      </c>
    </row>
    <row r="102" spans="1:10" ht="29.25" customHeight="1">
      <c r="A102" s="68" t="s">
        <v>238</v>
      </c>
      <c r="B102" s="67">
        <v>759</v>
      </c>
      <c r="C102" s="65" t="s">
        <v>137</v>
      </c>
      <c r="D102" s="65" t="s">
        <v>167</v>
      </c>
      <c r="E102" s="65" t="s">
        <v>230</v>
      </c>
      <c r="F102" s="65"/>
      <c r="G102" s="64">
        <f t="shared" si="17"/>
        <v>181.2</v>
      </c>
      <c r="H102" s="64">
        <f t="shared" si="17"/>
        <v>184.7</v>
      </c>
      <c r="I102" s="64">
        <f t="shared" si="17"/>
        <v>183.5</v>
      </c>
      <c r="J102" s="59">
        <f t="shared" si="14"/>
        <v>99.35029778018409</v>
      </c>
    </row>
    <row r="103" spans="1:10" ht="47.25" customHeight="1">
      <c r="A103" s="68" t="s">
        <v>237</v>
      </c>
      <c r="B103" s="67">
        <v>759</v>
      </c>
      <c r="C103" s="65" t="s">
        <v>137</v>
      </c>
      <c r="D103" s="65" t="s">
        <v>167</v>
      </c>
      <c r="E103" s="65" t="s">
        <v>230</v>
      </c>
      <c r="F103" s="65" t="s">
        <v>236</v>
      </c>
      <c r="G103" s="64">
        <f t="shared" si="17"/>
        <v>181.2</v>
      </c>
      <c r="H103" s="64">
        <f t="shared" si="17"/>
        <v>184.7</v>
      </c>
      <c r="I103" s="64">
        <f t="shared" si="17"/>
        <v>183.5</v>
      </c>
      <c r="J103" s="59">
        <f t="shared" si="14"/>
        <v>99.35029778018409</v>
      </c>
    </row>
    <row r="104" spans="1:10" ht="30" customHeight="1">
      <c r="A104" s="68" t="s">
        <v>235</v>
      </c>
      <c r="B104" s="67">
        <v>759</v>
      </c>
      <c r="C104" s="65" t="s">
        <v>137</v>
      </c>
      <c r="D104" s="65" t="s">
        <v>167</v>
      </c>
      <c r="E104" s="65" t="s">
        <v>230</v>
      </c>
      <c r="F104" s="65" t="s">
        <v>234</v>
      </c>
      <c r="G104" s="64">
        <f>G105+G106</f>
        <v>181.2</v>
      </c>
      <c r="H104" s="64">
        <f>H105+H106</f>
        <v>184.7</v>
      </c>
      <c r="I104" s="64">
        <f>I105+I106</f>
        <v>183.5</v>
      </c>
      <c r="J104" s="59">
        <f t="shared" si="14"/>
        <v>99.35029778018409</v>
      </c>
    </row>
    <row r="105" spans="1:10" ht="22.5" customHeight="1">
      <c r="A105" s="68" t="s">
        <v>233</v>
      </c>
      <c r="B105" s="67">
        <v>759</v>
      </c>
      <c r="C105" s="65" t="s">
        <v>137</v>
      </c>
      <c r="D105" s="65" t="s">
        <v>167</v>
      </c>
      <c r="E105" s="65" t="s">
        <v>230</v>
      </c>
      <c r="F105" s="65" t="s">
        <v>232</v>
      </c>
      <c r="G105" s="64">
        <v>136.7</v>
      </c>
      <c r="H105" s="64">
        <v>141.9</v>
      </c>
      <c r="I105" s="64">
        <v>140.9</v>
      </c>
      <c r="J105" s="59">
        <f t="shared" si="14"/>
        <v>99.2952783650458</v>
      </c>
    </row>
    <row r="106" spans="1:10" ht="45.75" customHeight="1">
      <c r="A106" s="68" t="s">
        <v>231</v>
      </c>
      <c r="B106" s="67">
        <v>759</v>
      </c>
      <c r="C106" s="65" t="s">
        <v>137</v>
      </c>
      <c r="D106" s="65" t="s">
        <v>167</v>
      </c>
      <c r="E106" s="65" t="s">
        <v>230</v>
      </c>
      <c r="F106" s="65" t="s">
        <v>229</v>
      </c>
      <c r="G106" s="64">
        <v>44.5</v>
      </c>
      <c r="H106" s="64">
        <v>42.8</v>
      </c>
      <c r="I106" s="64">
        <v>42.6</v>
      </c>
      <c r="J106" s="59">
        <f t="shared" si="14"/>
        <v>99.53271028037383</v>
      </c>
    </row>
    <row r="107" spans="1:10" ht="30.75" customHeight="1">
      <c r="A107" s="83" t="s">
        <v>228</v>
      </c>
      <c r="B107" s="69">
        <v>759</v>
      </c>
      <c r="C107" s="82" t="s">
        <v>167</v>
      </c>
      <c r="D107" s="82" t="s">
        <v>133</v>
      </c>
      <c r="E107" s="82"/>
      <c r="F107" s="82"/>
      <c r="G107" s="81">
        <f>G108+G114</f>
        <v>0</v>
      </c>
      <c r="H107" s="81">
        <f>H108+H114</f>
        <v>10</v>
      </c>
      <c r="I107" s="81">
        <f>I108+I114</f>
        <v>0</v>
      </c>
      <c r="J107" s="59">
        <v>0</v>
      </c>
    </row>
    <row r="108" spans="1:10" ht="18" customHeight="1">
      <c r="A108" s="68" t="s">
        <v>227</v>
      </c>
      <c r="B108" s="67">
        <v>759</v>
      </c>
      <c r="C108" s="65" t="s">
        <v>167</v>
      </c>
      <c r="D108" s="65" t="s">
        <v>210</v>
      </c>
      <c r="E108" s="65"/>
      <c r="F108" s="65"/>
      <c r="G108" s="64">
        <f aca="true" t="shared" si="18" ref="G108:I110">G109</f>
        <v>0</v>
      </c>
      <c r="H108" s="64">
        <f t="shared" si="18"/>
        <v>5</v>
      </c>
      <c r="I108" s="64">
        <f t="shared" si="18"/>
        <v>0</v>
      </c>
      <c r="J108" s="59">
        <v>0</v>
      </c>
    </row>
    <row r="109" spans="1:10" ht="26.25" customHeight="1">
      <c r="A109" s="68" t="s">
        <v>225</v>
      </c>
      <c r="B109" s="67">
        <v>759</v>
      </c>
      <c r="C109" s="65" t="s">
        <v>167</v>
      </c>
      <c r="D109" s="65" t="s">
        <v>210</v>
      </c>
      <c r="E109" s="65" t="s">
        <v>226</v>
      </c>
      <c r="F109" s="65"/>
      <c r="G109" s="64">
        <f t="shared" si="18"/>
        <v>0</v>
      </c>
      <c r="H109" s="64">
        <f t="shared" si="18"/>
        <v>5</v>
      </c>
      <c r="I109" s="64">
        <f t="shared" si="18"/>
        <v>0</v>
      </c>
      <c r="J109" s="59">
        <v>0</v>
      </c>
    </row>
    <row r="110" spans="1:10" ht="29.25" customHeight="1">
      <c r="A110" s="68" t="s">
        <v>225</v>
      </c>
      <c r="B110" s="67">
        <v>759</v>
      </c>
      <c r="C110" s="65" t="s">
        <v>167</v>
      </c>
      <c r="D110" s="65" t="s">
        <v>210</v>
      </c>
      <c r="E110" s="65" t="s">
        <v>224</v>
      </c>
      <c r="F110" s="65"/>
      <c r="G110" s="64">
        <f t="shared" si="18"/>
        <v>0</v>
      </c>
      <c r="H110" s="64">
        <f t="shared" si="18"/>
        <v>5</v>
      </c>
      <c r="I110" s="64">
        <f t="shared" si="18"/>
        <v>0</v>
      </c>
      <c r="J110" s="59">
        <v>0</v>
      </c>
    </row>
    <row r="111" spans="1:10" ht="21.75" customHeight="1">
      <c r="A111" s="68" t="s">
        <v>143</v>
      </c>
      <c r="B111" s="67">
        <v>759</v>
      </c>
      <c r="C111" s="65" t="s">
        <v>167</v>
      </c>
      <c r="D111" s="65" t="s">
        <v>210</v>
      </c>
      <c r="E111" s="65" t="s">
        <v>224</v>
      </c>
      <c r="F111" s="65" t="s">
        <v>142</v>
      </c>
      <c r="G111" s="64">
        <f>G112</f>
        <v>0</v>
      </c>
      <c r="H111" s="64">
        <v>5</v>
      </c>
      <c r="I111" s="64">
        <f>I112</f>
        <v>0</v>
      </c>
      <c r="J111" s="59">
        <v>0</v>
      </c>
    </row>
    <row r="112" spans="1:10" ht="21.75" customHeight="1">
      <c r="A112" s="68" t="s">
        <v>141</v>
      </c>
      <c r="B112" s="67">
        <v>759</v>
      </c>
      <c r="C112" s="65" t="s">
        <v>167</v>
      </c>
      <c r="D112" s="65" t="s">
        <v>210</v>
      </c>
      <c r="E112" s="65" t="s">
        <v>224</v>
      </c>
      <c r="F112" s="65" t="s">
        <v>140</v>
      </c>
      <c r="G112" s="64">
        <f>G113</f>
        <v>0</v>
      </c>
      <c r="H112" s="64">
        <f>H113</f>
        <v>0</v>
      </c>
      <c r="I112" s="64">
        <f>I113</f>
        <v>0</v>
      </c>
      <c r="J112" s="59">
        <v>0</v>
      </c>
    </row>
    <row r="113" spans="1:10" ht="23.25" customHeight="1">
      <c r="A113" s="68" t="s">
        <v>139</v>
      </c>
      <c r="B113" s="67">
        <v>759</v>
      </c>
      <c r="C113" s="65" t="s">
        <v>167</v>
      </c>
      <c r="D113" s="65" t="s">
        <v>210</v>
      </c>
      <c r="E113" s="65" t="s">
        <v>224</v>
      </c>
      <c r="F113" s="65" t="s">
        <v>135</v>
      </c>
      <c r="G113" s="64">
        <v>0</v>
      </c>
      <c r="H113" s="64">
        <v>0</v>
      </c>
      <c r="I113" s="64">
        <v>0</v>
      </c>
      <c r="J113" s="59">
        <v>0</v>
      </c>
    </row>
    <row r="114" spans="1:10" ht="34.5" customHeight="1">
      <c r="A114" s="68" t="s">
        <v>223</v>
      </c>
      <c r="B114" s="67">
        <v>759</v>
      </c>
      <c r="C114" s="65" t="s">
        <v>167</v>
      </c>
      <c r="D114" s="65" t="s">
        <v>151</v>
      </c>
      <c r="E114" s="65"/>
      <c r="F114" s="65"/>
      <c r="G114" s="64">
        <f aca="true" t="shared" si="19" ref="G114:I118">G115</f>
        <v>0</v>
      </c>
      <c r="H114" s="64">
        <f t="shared" si="19"/>
        <v>5</v>
      </c>
      <c r="I114" s="64">
        <f t="shared" si="19"/>
        <v>0</v>
      </c>
      <c r="J114" s="59">
        <v>0</v>
      </c>
    </row>
    <row r="115" spans="1:10" ht="18.75" customHeight="1">
      <c r="A115" s="68" t="s">
        <v>221</v>
      </c>
      <c r="B115" s="67">
        <v>759</v>
      </c>
      <c r="C115" s="65" t="s">
        <v>167</v>
      </c>
      <c r="D115" s="65" t="s">
        <v>151</v>
      </c>
      <c r="E115" s="65" t="s">
        <v>222</v>
      </c>
      <c r="F115" s="65"/>
      <c r="G115" s="64">
        <f t="shared" si="19"/>
        <v>0</v>
      </c>
      <c r="H115" s="64">
        <f t="shared" si="19"/>
        <v>5</v>
      </c>
      <c r="I115" s="64">
        <f t="shared" si="19"/>
        <v>0</v>
      </c>
      <c r="J115" s="59">
        <v>0</v>
      </c>
    </row>
    <row r="116" spans="1:10" ht="18.75" customHeight="1">
      <c r="A116" s="68" t="s">
        <v>221</v>
      </c>
      <c r="B116" s="67">
        <v>759</v>
      </c>
      <c r="C116" s="65" t="s">
        <v>167</v>
      </c>
      <c r="D116" s="65" t="s">
        <v>151</v>
      </c>
      <c r="E116" s="65" t="s">
        <v>220</v>
      </c>
      <c r="F116" s="65"/>
      <c r="G116" s="64">
        <f t="shared" si="19"/>
        <v>0</v>
      </c>
      <c r="H116" s="64">
        <f t="shared" si="19"/>
        <v>5</v>
      </c>
      <c r="I116" s="64">
        <f t="shared" si="19"/>
        <v>0</v>
      </c>
      <c r="J116" s="59">
        <v>0</v>
      </c>
    </row>
    <row r="117" spans="1:10" ht="21.75" customHeight="1">
      <c r="A117" s="68" t="s">
        <v>143</v>
      </c>
      <c r="B117" s="67">
        <v>759</v>
      </c>
      <c r="C117" s="65" t="s">
        <v>167</v>
      </c>
      <c r="D117" s="65" t="s">
        <v>151</v>
      </c>
      <c r="E117" s="65" t="s">
        <v>220</v>
      </c>
      <c r="F117" s="65" t="s">
        <v>142</v>
      </c>
      <c r="G117" s="64">
        <f t="shared" si="19"/>
        <v>0</v>
      </c>
      <c r="H117" s="64">
        <f t="shared" si="19"/>
        <v>5</v>
      </c>
      <c r="I117" s="64">
        <f t="shared" si="19"/>
        <v>0</v>
      </c>
      <c r="J117" s="59">
        <v>0</v>
      </c>
    </row>
    <row r="118" spans="1:10" ht="27.75" customHeight="1">
      <c r="A118" s="68" t="s">
        <v>141</v>
      </c>
      <c r="B118" s="67">
        <v>759</v>
      </c>
      <c r="C118" s="65" t="s">
        <v>167</v>
      </c>
      <c r="D118" s="65" t="s">
        <v>151</v>
      </c>
      <c r="E118" s="65" t="s">
        <v>220</v>
      </c>
      <c r="F118" s="65" t="s">
        <v>140</v>
      </c>
      <c r="G118" s="64">
        <f t="shared" si="19"/>
        <v>0</v>
      </c>
      <c r="H118" s="64">
        <f t="shared" si="19"/>
        <v>5</v>
      </c>
      <c r="I118" s="64">
        <f t="shared" si="19"/>
        <v>0</v>
      </c>
      <c r="J118" s="59">
        <v>0</v>
      </c>
    </row>
    <row r="119" spans="1:10" ht="21" customHeight="1">
      <c r="A119" s="68" t="s">
        <v>139</v>
      </c>
      <c r="B119" s="67">
        <v>759</v>
      </c>
      <c r="C119" s="65" t="s">
        <v>167</v>
      </c>
      <c r="D119" s="65" t="s">
        <v>151</v>
      </c>
      <c r="E119" s="65" t="s">
        <v>220</v>
      </c>
      <c r="F119" s="65" t="s">
        <v>135</v>
      </c>
      <c r="G119" s="64">
        <v>0</v>
      </c>
      <c r="H119" s="64">
        <v>5</v>
      </c>
      <c r="I119" s="64">
        <v>0</v>
      </c>
      <c r="J119" s="59">
        <v>0</v>
      </c>
    </row>
    <row r="120" spans="1:10" ht="21.75" customHeight="1">
      <c r="A120" s="63" t="s">
        <v>219</v>
      </c>
      <c r="B120" s="69">
        <v>759</v>
      </c>
      <c r="C120" s="61" t="s">
        <v>201</v>
      </c>
      <c r="D120" s="61" t="s">
        <v>133</v>
      </c>
      <c r="E120" s="61"/>
      <c r="F120" s="61"/>
      <c r="G120" s="60">
        <f>G121+G133</f>
        <v>1011.7</v>
      </c>
      <c r="H120" s="60">
        <f>H121+H133</f>
        <v>2265.1</v>
      </c>
      <c r="I120" s="60">
        <f>I121+I133</f>
        <v>1461.9</v>
      </c>
      <c r="J120" s="59">
        <f aca="true" t="shared" si="20" ref="J120:J138">I120*100/H120</f>
        <v>64.54019690079909</v>
      </c>
    </row>
    <row r="121" spans="1:10" ht="21.75" customHeight="1">
      <c r="A121" s="68" t="s">
        <v>218</v>
      </c>
      <c r="B121" s="67">
        <v>759</v>
      </c>
      <c r="C121" s="65" t="s">
        <v>201</v>
      </c>
      <c r="D121" s="65" t="s">
        <v>210</v>
      </c>
      <c r="E121" s="65"/>
      <c r="F121" s="65"/>
      <c r="G121" s="64">
        <f>G122</f>
        <v>1011.7</v>
      </c>
      <c r="H121" s="64">
        <f>H122</f>
        <v>2252.1</v>
      </c>
      <c r="I121" s="64">
        <f>I122</f>
        <v>1461.9</v>
      </c>
      <c r="J121" s="59">
        <f t="shared" si="20"/>
        <v>64.91274810177168</v>
      </c>
    </row>
    <row r="122" spans="1:10" ht="21.75" customHeight="1">
      <c r="A122" s="68" t="s">
        <v>217</v>
      </c>
      <c r="B122" s="67">
        <v>759</v>
      </c>
      <c r="C122" s="65" t="s">
        <v>201</v>
      </c>
      <c r="D122" s="65" t="s">
        <v>210</v>
      </c>
      <c r="E122" s="65" t="s">
        <v>216</v>
      </c>
      <c r="F122" s="65"/>
      <c r="G122" s="64">
        <f>G123+G128</f>
        <v>1011.7</v>
      </c>
      <c r="H122" s="64">
        <f>H123+H128</f>
        <v>2252.1</v>
      </c>
      <c r="I122" s="64">
        <f>I123+I128</f>
        <v>1461.9</v>
      </c>
      <c r="J122" s="59">
        <f t="shared" si="20"/>
        <v>64.91274810177168</v>
      </c>
    </row>
    <row r="123" spans="1:10" ht="27.75" customHeight="1">
      <c r="A123" s="68" t="s">
        <v>215</v>
      </c>
      <c r="B123" s="67">
        <v>759</v>
      </c>
      <c r="C123" s="65" t="s">
        <v>201</v>
      </c>
      <c r="D123" s="65" t="s">
        <v>210</v>
      </c>
      <c r="E123" s="65" t="s">
        <v>214</v>
      </c>
      <c r="F123" s="65"/>
      <c r="G123" s="64">
        <f aca="true" t="shared" si="21" ref="G123:I124">G124</f>
        <v>893.7</v>
      </c>
      <c r="H123" s="64">
        <f t="shared" si="21"/>
        <v>1480.7</v>
      </c>
      <c r="I123" s="64">
        <f t="shared" si="21"/>
        <v>1211.5</v>
      </c>
      <c r="J123" s="59">
        <f t="shared" si="20"/>
        <v>81.81940973863713</v>
      </c>
    </row>
    <row r="124" spans="1:10" ht="21.75" customHeight="1">
      <c r="A124" s="68" t="s">
        <v>143</v>
      </c>
      <c r="B124" s="67">
        <v>759</v>
      </c>
      <c r="C124" s="65" t="s">
        <v>201</v>
      </c>
      <c r="D124" s="65" t="s">
        <v>210</v>
      </c>
      <c r="E124" s="65" t="s">
        <v>214</v>
      </c>
      <c r="F124" s="65" t="s">
        <v>142</v>
      </c>
      <c r="G124" s="64">
        <f t="shared" si="21"/>
        <v>893.7</v>
      </c>
      <c r="H124" s="64">
        <f t="shared" si="21"/>
        <v>1480.7</v>
      </c>
      <c r="I124" s="64">
        <f t="shared" si="21"/>
        <v>1211.5</v>
      </c>
      <c r="J124" s="59">
        <f t="shared" si="20"/>
        <v>81.81940973863713</v>
      </c>
    </row>
    <row r="125" spans="1:10" ht="21.75" customHeight="1">
      <c r="A125" s="68" t="s">
        <v>141</v>
      </c>
      <c r="B125" s="67">
        <v>759</v>
      </c>
      <c r="C125" s="65" t="s">
        <v>201</v>
      </c>
      <c r="D125" s="65" t="s">
        <v>210</v>
      </c>
      <c r="E125" s="65" t="s">
        <v>214</v>
      </c>
      <c r="F125" s="65" t="s">
        <v>140</v>
      </c>
      <c r="G125" s="64">
        <f>G126+G127</f>
        <v>893.7</v>
      </c>
      <c r="H125" s="64">
        <f>H126+H127</f>
        <v>1480.7</v>
      </c>
      <c r="I125" s="64">
        <f>I126+I127</f>
        <v>1211.5</v>
      </c>
      <c r="J125" s="59">
        <f t="shared" si="20"/>
        <v>81.81940973863713</v>
      </c>
    </row>
    <row r="126" spans="1:10" ht="21" customHeight="1">
      <c r="A126" s="68" t="s">
        <v>139</v>
      </c>
      <c r="B126" s="67">
        <v>759</v>
      </c>
      <c r="C126" s="65" t="s">
        <v>201</v>
      </c>
      <c r="D126" s="65" t="s">
        <v>210</v>
      </c>
      <c r="E126" s="65" t="s">
        <v>214</v>
      </c>
      <c r="F126" s="65" t="s">
        <v>135</v>
      </c>
      <c r="G126" s="64">
        <v>636</v>
      </c>
      <c r="H126" s="64">
        <v>1210.7</v>
      </c>
      <c r="I126" s="64">
        <v>962.5</v>
      </c>
      <c r="J126" s="59">
        <f t="shared" si="20"/>
        <v>79.49946312050879</v>
      </c>
    </row>
    <row r="127" spans="1:10" ht="21" customHeight="1">
      <c r="A127" s="68" t="s">
        <v>186</v>
      </c>
      <c r="B127" s="67">
        <v>759</v>
      </c>
      <c r="C127" s="65" t="s">
        <v>201</v>
      </c>
      <c r="D127" s="65" t="s">
        <v>210</v>
      </c>
      <c r="E127" s="65" t="s">
        <v>214</v>
      </c>
      <c r="F127" s="65" t="s">
        <v>184</v>
      </c>
      <c r="G127" s="64">
        <v>257.7</v>
      </c>
      <c r="H127" s="64">
        <v>270</v>
      </c>
      <c r="I127" s="64">
        <v>249</v>
      </c>
      <c r="J127" s="59">
        <f t="shared" si="20"/>
        <v>92.22222222222223</v>
      </c>
    </row>
    <row r="128" spans="1:10" ht="26.25" customHeight="1">
      <c r="A128" s="68" t="s">
        <v>213</v>
      </c>
      <c r="B128" s="67">
        <v>759</v>
      </c>
      <c r="C128" s="65" t="s">
        <v>201</v>
      </c>
      <c r="D128" s="65" t="s">
        <v>210</v>
      </c>
      <c r="E128" s="65" t="s">
        <v>209</v>
      </c>
      <c r="F128" s="65"/>
      <c r="G128" s="64">
        <f aca="true" t="shared" si="22" ref="G128:I129">G129</f>
        <v>118</v>
      </c>
      <c r="H128" s="64">
        <f t="shared" si="22"/>
        <v>771.4</v>
      </c>
      <c r="I128" s="64">
        <f t="shared" si="22"/>
        <v>250.4</v>
      </c>
      <c r="J128" s="59">
        <f t="shared" si="20"/>
        <v>32.46046149857402</v>
      </c>
    </row>
    <row r="129" spans="1:10" ht="21.75" customHeight="1">
      <c r="A129" s="68" t="s">
        <v>143</v>
      </c>
      <c r="B129" s="67">
        <v>759</v>
      </c>
      <c r="C129" s="65" t="s">
        <v>201</v>
      </c>
      <c r="D129" s="65" t="s">
        <v>210</v>
      </c>
      <c r="E129" s="65" t="s">
        <v>209</v>
      </c>
      <c r="F129" s="65" t="s">
        <v>142</v>
      </c>
      <c r="G129" s="64">
        <f t="shared" si="22"/>
        <v>118</v>
      </c>
      <c r="H129" s="64">
        <f t="shared" si="22"/>
        <v>771.4</v>
      </c>
      <c r="I129" s="64">
        <f t="shared" si="22"/>
        <v>250.4</v>
      </c>
      <c r="J129" s="59">
        <f t="shared" si="20"/>
        <v>32.46046149857402</v>
      </c>
    </row>
    <row r="130" spans="1:10" ht="21.75" customHeight="1">
      <c r="A130" s="68" t="s">
        <v>141</v>
      </c>
      <c r="B130" s="67">
        <v>759</v>
      </c>
      <c r="C130" s="65" t="s">
        <v>201</v>
      </c>
      <c r="D130" s="65" t="s">
        <v>210</v>
      </c>
      <c r="E130" s="65" t="s">
        <v>209</v>
      </c>
      <c r="F130" s="65" t="s">
        <v>140</v>
      </c>
      <c r="G130" s="64">
        <f>G132</f>
        <v>118</v>
      </c>
      <c r="H130" s="64">
        <f>H132+H131</f>
        <v>771.4</v>
      </c>
      <c r="I130" s="64">
        <f>I132+I131</f>
        <v>250.4</v>
      </c>
      <c r="J130" s="59">
        <f t="shared" si="20"/>
        <v>32.46046149857402</v>
      </c>
    </row>
    <row r="131" spans="1:10" ht="21.75" customHeight="1">
      <c r="A131" s="68" t="s">
        <v>212</v>
      </c>
      <c r="B131" s="67">
        <v>759</v>
      </c>
      <c r="C131" s="65" t="s">
        <v>201</v>
      </c>
      <c r="D131" s="65" t="s">
        <v>210</v>
      </c>
      <c r="E131" s="65" t="s">
        <v>209</v>
      </c>
      <c r="F131" s="65" t="s">
        <v>211</v>
      </c>
      <c r="G131" s="64">
        <f>G133</f>
        <v>0</v>
      </c>
      <c r="H131" s="64">
        <v>521.4</v>
      </c>
      <c r="I131" s="64">
        <v>156.4</v>
      </c>
      <c r="J131" s="59">
        <f t="shared" si="20"/>
        <v>29.996164173379366</v>
      </c>
    </row>
    <row r="132" spans="1:10" ht="18" customHeight="1">
      <c r="A132" s="68" t="s">
        <v>139</v>
      </c>
      <c r="B132" s="67">
        <v>759</v>
      </c>
      <c r="C132" s="65" t="s">
        <v>201</v>
      </c>
      <c r="D132" s="65" t="s">
        <v>210</v>
      </c>
      <c r="E132" s="65" t="s">
        <v>209</v>
      </c>
      <c r="F132" s="65" t="s">
        <v>135</v>
      </c>
      <c r="G132" s="64">
        <v>118</v>
      </c>
      <c r="H132" s="64">
        <v>250</v>
      </c>
      <c r="I132" s="64">
        <v>94</v>
      </c>
      <c r="J132" s="59">
        <f t="shared" si="20"/>
        <v>37.6</v>
      </c>
    </row>
    <row r="133" spans="1:10" ht="21.75" customHeight="1">
      <c r="A133" s="68" t="s">
        <v>208</v>
      </c>
      <c r="B133" s="67">
        <v>759</v>
      </c>
      <c r="C133" s="65" t="s">
        <v>201</v>
      </c>
      <c r="D133" s="65" t="s">
        <v>200</v>
      </c>
      <c r="E133" s="65"/>
      <c r="F133" s="65"/>
      <c r="G133" s="64">
        <f>G134</f>
        <v>0</v>
      </c>
      <c r="H133" s="64">
        <f>H134</f>
        <v>13</v>
      </c>
      <c r="I133" s="64">
        <f>I134</f>
        <v>0</v>
      </c>
      <c r="J133" s="59">
        <f t="shared" si="20"/>
        <v>0</v>
      </c>
    </row>
    <row r="134" spans="1:10" ht="24.75" customHeight="1">
      <c r="A134" s="68" t="s">
        <v>207</v>
      </c>
      <c r="B134" s="67">
        <v>759</v>
      </c>
      <c r="C134" s="65" t="s">
        <v>201</v>
      </c>
      <c r="D134" s="65" t="s">
        <v>200</v>
      </c>
      <c r="E134" s="65" t="s">
        <v>206</v>
      </c>
      <c r="F134" s="65"/>
      <c r="G134" s="64">
        <f>G135+G139+G143</f>
        <v>0</v>
      </c>
      <c r="H134" s="64">
        <f>H135+H139+H143</f>
        <v>13</v>
      </c>
      <c r="I134" s="64">
        <f>I135+I139+I143</f>
        <v>0</v>
      </c>
      <c r="J134" s="59">
        <f t="shared" si="20"/>
        <v>0</v>
      </c>
    </row>
    <row r="135" spans="1:10" ht="27.75" customHeight="1">
      <c r="A135" s="68" t="s">
        <v>205</v>
      </c>
      <c r="B135" s="67">
        <v>759</v>
      </c>
      <c r="C135" s="65" t="s">
        <v>201</v>
      </c>
      <c r="D135" s="65" t="s">
        <v>200</v>
      </c>
      <c r="E135" s="65" t="s">
        <v>204</v>
      </c>
      <c r="F135" s="65"/>
      <c r="G135" s="64">
        <f aca="true" t="shared" si="23" ref="G135:I137">G136</f>
        <v>0</v>
      </c>
      <c r="H135" s="64">
        <f t="shared" si="23"/>
        <v>10</v>
      </c>
      <c r="I135" s="64">
        <f t="shared" si="23"/>
        <v>0</v>
      </c>
      <c r="J135" s="59">
        <f t="shared" si="20"/>
        <v>0</v>
      </c>
    </row>
    <row r="136" spans="1:10" ht="21.75" customHeight="1">
      <c r="A136" s="68" t="s">
        <v>143</v>
      </c>
      <c r="B136" s="67">
        <v>759</v>
      </c>
      <c r="C136" s="65" t="s">
        <v>201</v>
      </c>
      <c r="D136" s="65" t="s">
        <v>200</v>
      </c>
      <c r="E136" s="65" t="s">
        <v>204</v>
      </c>
      <c r="F136" s="65" t="s">
        <v>142</v>
      </c>
      <c r="G136" s="64">
        <f t="shared" si="23"/>
        <v>0</v>
      </c>
      <c r="H136" s="64">
        <f t="shared" si="23"/>
        <v>10</v>
      </c>
      <c r="I136" s="64">
        <f t="shared" si="23"/>
        <v>0</v>
      </c>
      <c r="J136" s="59">
        <f t="shared" si="20"/>
        <v>0</v>
      </c>
    </row>
    <row r="137" spans="1:10" ht="21.75" customHeight="1">
      <c r="A137" s="68" t="s">
        <v>141</v>
      </c>
      <c r="B137" s="67">
        <v>759</v>
      </c>
      <c r="C137" s="65" t="s">
        <v>201</v>
      </c>
      <c r="D137" s="65" t="s">
        <v>200</v>
      </c>
      <c r="E137" s="65" t="s">
        <v>204</v>
      </c>
      <c r="F137" s="65" t="s">
        <v>140</v>
      </c>
      <c r="G137" s="64">
        <f t="shared" si="23"/>
        <v>0</v>
      </c>
      <c r="H137" s="64">
        <f t="shared" si="23"/>
        <v>10</v>
      </c>
      <c r="I137" s="64">
        <f t="shared" si="23"/>
        <v>0</v>
      </c>
      <c r="J137" s="59">
        <f t="shared" si="20"/>
        <v>0</v>
      </c>
    </row>
    <row r="138" spans="1:10" ht="21.75" customHeight="1">
      <c r="A138" s="68" t="s">
        <v>139</v>
      </c>
      <c r="B138" s="67">
        <v>759</v>
      </c>
      <c r="C138" s="65" t="s">
        <v>201</v>
      </c>
      <c r="D138" s="65" t="s">
        <v>200</v>
      </c>
      <c r="E138" s="65" t="s">
        <v>204</v>
      </c>
      <c r="F138" s="65" t="s">
        <v>135</v>
      </c>
      <c r="G138" s="64">
        <v>0</v>
      </c>
      <c r="H138" s="64">
        <v>10</v>
      </c>
      <c r="I138" s="64">
        <v>0</v>
      </c>
      <c r="J138" s="59">
        <f t="shared" si="20"/>
        <v>0</v>
      </c>
    </row>
    <row r="139" spans="1:10" ht="62.25" customHeight="1">
      <c r="A139" s="76" t="s">
        <v>203</v>
      </c>
      <c r="B139" s="74">
        <v>759</v>
      </c>
      <c r="C139" s="73" t="s">
        <v>201</v>
      </c>
      <c r="D139" s="73" t="s">
        <v>200</v>
      </c>
      <c r="E139" s="73" t="s">
        <v>202</v>
      </c>
      <c r="F139" s="73"/>
      <c r="G139" s="72">
        <f aca="true" t="shared" si="24" ref="G139:I141">G140</f>
        <v>0</v>
      </c>
      <c r="H139" s="72">
        <f t="shared" si="24"/>
        <v>2</v>
      </c>
      <c r="I139" s="72">
        <f t="shared" si="24"/>
        <v>0</v>
      </c>
      <c r="J139" s="59">
        <v>0</v>
      </c>
    </row>
    <row r="140" spans="1:10" ht="27.75" customHeight="1">
      <c r="A140" s="75" t="s">
        <v>143</v>
      </c>
      <c r="B140" s="74">
        <v>759</v>
      </c>
      <c r="C140" s="73" t="s">
        <v>201</v>
      </c>
      <c r="D140" s="73" t="s">
        <v>200</v>
      </c>
      <c r="E140" s="73" t="s">
        <v>202</v>
      </c>
      <c r="F140" s="73" t="s">
        <v>142</v>
      </c>
      <c r="G140" s="72">
        <f t="shared" si="24"/>
        <v>0</v>
      </c>
      <c r="H140" s="72">
        <f t="shared" si="24"/>
        <v>2</v>
      </c>
      <c r="I140" s="72">
        <f t="shared" si="24"/>
        <v>0</v>
      </c>
      <c r="J140" s="59">
        <v>0</v>
      </c>
    </row>
    <row r="141" spans="1:10" ht="24.75" customHeight="1">
      <c r="A141" s="75" t="s">
        <v>141</v>
      </c>
      <c r="B141" s="74">
        <v>759</v>
      </c>
      <c r="C141" s="73" t="s">
        <v>201</v>
      </c>
      <c r="D141" s="73" t="s">
        <v>200</v>
      </c>
      <c r="E141" s="73" t="s">
        <v>202</v>
      </c>
      <c r="F141" s="73" t="s">
        <v>140</v>
      </c>
      <c r="G141" s="72">
        <f t="shared" si="24"/>
        <v>0</v>
      </c>
      <c r="H141" s="72">
        <f t="shared" si="24"/>
        <v>2</v>
      </c>
      <c r="I141" s="72">
        <f t="shared" si="24"/>
        <v>0</v>
      </c>
      <c r="J141" s="59">
        <v>0</v>
      </c>
    </row>
    <row r="142" spans="1:10" ht="24.75" customHeight="1">
      <c r="A142" s="75" t="s">
        <v>139</v>
      </c>
      <c r="B142" s="74">
        <v>759</v>
      </c>
      <c r="C142" s="73" t="s">
        <v>201</v>
      </c>
      <c r="D142" s="73" t="s">
        <v>200</v>
      </c>
      <c r="E142" s="73" t="s">
        <v>202</v>
      </c>
      <c r="F142" s="73" t="s">
        <v>135</v>
      </c>
      <c r="G142" s="72">
        <v>0</v>
      </c>
      <c r="H142" s="72">
        <v>2</v>
      </c>
      <c r="I142" s="72">
        <v>0</v>
      </c>
      <c r="J142" s="59">
        <v>0</v>
      </c>
    </row>
    <row r="143" spans="1:10" ht="39" customHeight="1">
      <c r="A143" s="76" t="s">
        <v>100</v>
      </c>
      <c r="B143" s="74">
        <v>759</v>
      </c>
      <c r="C143" s="73" t="s">
        <v>201</v>
      </c>
      <c r="D143" s="73" t="s">
        <v>200</v>
      </c>
      <c r="E143" s="73" t="s">
        <v>199</v>
      </c>
      <c r="F143" s="73"/>
      <c r="G143" s="72">
        <f aca="true" t="shared" si="25" ref="G143:I145">G144</f>
        <v>0</v>
      </c>
      <c r="H143" s="72">
        <f t="shared" si="25"/>
        <v>1</v>
      </c>
      <c r="I143" s="72">
        <f t="shared" si="25"/>
        <v>0</v>
      </c>
      <c r="J143" s="59">
        <v>0</v>
      </c>
    </row>
    <row r="144" spans="1:10" ht="24.75" customHeight="1">
      <c r="A144" s="75" t="s">
        <v>143</v>
      </c>
      <c r="B144" s="74">
        <v>759</v>
      </c>
      <c r="C144" s="73" t="s">
        <v>201</v>
      </c>
      <c r="D144" s="73" t="s">
        <v>200</v>
      </c>
      <c r="E144" s="73" t="s">
        <v>199</v>
      </c>
      <c r="F144" s="73" t="s">
        <v>142</v>
      </c>
      <c r="G144" s="72">
        <f t="shared" si="25"/>
        <v>0</v>
      </c>
      <c r="H144" s="72">
        <f t="shared" si="25"/>
        <v>1</v>
      </c>
      <c r="I144" s="72">
        <f t="shared" si="25"/>
        <v>0</v>
      </c>
      <c r="J144" s="59">
        <v>0</v>
      </c>
    </row>
    <row r="145" spans="1:10" ht="24.75" customHeight="1">
      <c r="A145" s="75" t="s">
        <v>141</v>
      </c>
      <c r="B145" s="74">
        <v>759</v>
      </c>
      <c r="C145" s="73" t="s">
        <v>201</v>
      </c>
      <c r="D145" s="73" t="s">
        <v>200</v>
      </c>
      <c r="E145" s="73" t="s">
        <v>199</v>
      </c>
      <c r="F145" s="73" t="s">
        <v>140</v>
      </c>
      <c r="G145" s="72">
        <f t="shared" si="25"/>
        <v>0</v>
      </c>
      <c r="H145" s="72">
        <f t="shared" si="25"/>
        <v>1</v>
      </c>
      <c r="I145" s="72">
        <f t="shared" si="25"/>
        <v>0</v>
      </c>
      <c r="J145" s="59">
        <v>0</v>
      </c>
    </row>
    <row r="146" spans="1:10" ht="24.75" customHeight="1">
      <c r="A146" s="75" t="s">
        <v>139</v>
      </c>
      <c r="B146" s="74">
        <v>759</v>
      </c>
      <c r="C146" s="73" t="s">
        <v>201</v>
      </c>
      <c r="D146" s="73" t="s">
        <v>200</v>
      </c>
      <c r="E146" s="73" t="s">
        <v>199</v>
      </c>
      <c r="F146" s="73" t="s">
        <v>135</v>
      </c>
      <c r="G146" s="72">
        <v>0</v>
      </c>
      <c r="H146" s="72">
        <v>1</v>
      </c>
      <c r="I146" s="72">
        <v>0</v>
      </c>
      <c r="J146" s="59">
        <v>0</v>
      </c>
    </row>
    <row r="147" spans="1:10" ht="24.75" customHeight="1">
      <c r="A147" s="63" t="s">
        <v>198</v>
      </c>
      <c r="B147" s="69">
        <v>759</v>
      </c>
      <c r="C147" s="61" t="s">
        <v>168</v>
      </c>
      <c r="D147" s="61" t="s">
        <v>133</v>
      </c>
      <c r="E147" s="61"/>
      <c r="F147" s="61"/>
      <c r="G147" s="60">
        <f>G148+G169</f>
        <v>737</v>
      </c>
      <c r="H147" s="60">
        <f>H148+H169</f>
        <v>1755</v>
      </c>
      <c r="I147" s="60">
        <f>I148+I169</f>
        <v>531.5</v>
      </c>
      <c r="J147" s="59">
        <f aca="true" t="shared" si="26" ref="J147:J163">I147*100/H147</f>
        <v>30.284900284900285</v>
      </c>
    </row>
    <row r="148" spans="1:10" ht="21.75" customHeight="1">
      <c r="A148" s="68" t="s">
        <v>197</v>
      </c>
      <c r="B148" s="67">
        <v>759</v>
      </c>
      <c r="C148" s="65" t="s">
        <v>168</v>
      </c>
      <c r="D148" s="65" t="s">
        <v>137</v>
      </c>
      <c r="E148" s="65"/>
      <c r="F148" s="65"/>
      <c r="G148" s="64">
        <f>G149+G154+G164</f>
        <v>728.6</v>
      </c>
      <c r="H148" s="64">
        <f>H154+H164</f>
        <v>360</v>
      </c>
      <c r="I148" s="64">
        <f>I154+I164</f>
        <v>327.09999999999997</v>
      </c>
      <c r="J148" s="59">
        <f t="shared" si="26"/>
        <v>90.8611111111111</v>
      </c>
    </row>
    <row r="149" spans="1:10" ht="21.75" customHeight="1">
      <c r="A149" s="68" t="s">
        <v>143</v>
      </c>
      <c r="B149" s="67">
        <v>759</v>
      </c>
      <c r="C149" s="65" t="s">
        <v>168</v>
      </c>
      <c r="D149" s="65" t="s">
        <v>137</v>
      </c>
      <c r="E149" s="65" t="s">
        <v>196</v>
      </c>
      <c r="F149" s="65"/>
      <c r="G149" s="64">
        <f>G150+G152</f>
        <v>514.8</v>
      </c>
      <c r="H149" s="64">
        <f>H150+H152</f>
        <v>0</v>
      </c>
      <c r="I149" s="64">
        <f>I150+I152</f>
        <v>0</v>
      </c>
      <c r="J149" s="59" t="e">
        <f t="shared" si="26"/>
        <v>#DIV/0!</v>
      </c>
    </row>
    <row r="150" spans="1:10" ht="21.75" customHeight="1">
      <c r="A150" s="68" t="s">
        <v>141</v>
      </c>
      <c r="B150" s="67">
        <v>759</v>
      </c>
      <c r="C150" s="65" t="s">
        <v>168</v>
      </c>
      <c r="D150" s="65" t="s">
        <v>137</v>
      </c>
      <c r="E150" s="65" t="s">
        <v>190</v>
      </c>
      <c r="F150" s="65" t="s">
        <v>140</v>
      </c>
      <c r="G150" s="64">
        <f>G151</f>
        <v>300</v>
      </c>
      <c r="H150" s="64">
        <f>H151</f>
        <v>0</v>
      </c>
      <c r="I150" s="64">
        <f>I151</f>
        <v>0</v>
      </c>
      <c r="J150" s="59" t="e">
        <f t="shared" si="26"/>
        <v>#DIV/0!</v>
      </c>
    </row>
    <row r="151" spans="1:10" ht="21.75" customHeight="1">
      <c r="A151" s="68" t="s">
        <v>195</v>
      </c>
      <c r="B151" s="67">
        <v>759</v>
      </c>
      <c r="C151" s="65" t="s">
        <v>168</v>
      </c>
      <c r="D151" s="65" t="s">
        <v>137</v>
      </c>
      <c r="E151" s="65" t="s">
        <v>190</v>
      </c>
      <c r="F151" s="65" t="s">
        <v>194</v>
      </c>
      <c r="G151" s="64">
        <v>300</v>
      </c>
      <c r="H151" s="64">
        <v>0</v>
      </c>
      <c r="I151" s="64">
        <v>0</v>
      </c>
      <c r="J151" s="59" t="e">
        <f t="shared" si="26"/>
        <v>#DIV/0!</v>
      </c>
    </row>
    <row r="152" spans="1:10" ht="21.75" customHeight="1">
      <c r="A152" s="68" t="s">
        <v>193</v>
      </c>
      <c r="B152" s="67">
        <v>759</v>
      </c>
      <c r="C152" s="65" t="s">
        <v>168</v>
      </c>
      <c r="D152" s="65" t="s">
        <v>137</v>
      </c>
      <c r="E152" s="65" t="s">
        <v>190</v>
      </c>
      <c r="F152" s="65" t="s">
        <v>192</v>
      </c>
      <c r="G152" s="64">
        <f>G153</f>
        <v>214.8</v>
      </c>
      <c r="H152" s="64">
        <f>H153</f>
        <v>0</v>
      </c>
      <c r="I152" s="64">
        <f>I153</f>
        <v>0</v>
      </c>
      <c r="J152" s="59" t="e">
        <f t="shared" si="26"/>
        <v>#DIV/0!</v>
      </c>
    </row>
    <row r="153" spans="1:10" ht="21.75" customHeight="1">
      <c r="A153" s="68" t="s">
        <v>191</v>
      </c>
      <c r="B153" s="67">
        <v>759</v>
      </c>
      <c r="C153" s="65" t="s">
        <v>168</v>
      </c>
      <c r="D153" s="65" t="s">
        <v>137</v>
      </c>
      <c r="E153" s="65" t="s">
        <v>190</v>
      </c>
      <c r="F153" s="65" t="s">
        <v>189</v>
      </c>
      <c r="G153" s="64">
        <v>214.8</v>
      </c>
      <c r="H153" s="64">
        <v>0</v>
      </c>
      <c r="I153" s="64">
        <v>0</v>
      </c>
      <c r="J153" s="59" t="e">
        <f t="shared" si="26"/>
        <v>#DIV/0!</v>
      </c>
    </row>
    <row r="154" spans="1:10" ht="28.5" customHeight="1">
      <c r="A154" s="68" t="s">
        <v>188</v>
      </c>
      <c r="B154" s="67">
        <v>759</v>
      </c>
      <c r="C154" s="65" t="s">
        <v>168</v>
      </c>
      <c r="D154" s="65" t="s">
        <v>137</v>
      </c>
      <c r="E154" s="66">
        <v>6840000000</v>
      </c>
      <c r="F154" s="65"/>
      <c r="G154" s="64">
        <f>G155+G160+G162</f>
        <v>201.6</v>
      </c>
      <c r="H154" s="64">
        <f>H155+H160+H162</f>
        <v>360</v>
      </c>
      <c r="I154" s="64">
        <f>I155+I160+I162</f>
        <v>317.2</v>
      </c>
      <c r="J154" s="59">
        <f t="shared" si="26"/>
        <v>88.11111111111111</v>
      </c>
    </row>
    <row r="155" spans="1:10" ht="21.75" customHeight="1">
      <c r="A155" s="80" t="s">
        <v>187</v>
      </c>
      <c r="B155" s="67">
        <v>759</v>
      </c>
      <c r="C155" s="79" t="s">
        <v>168</v>
      </c>
      <c r="D155" s="79" t="s">
        <v>137</v>
      </c>
      <c r="E155" s="65" t="s">
        <v>185</v>
      </c>
      <c r="F155" s="79"/>
      <c r="G155" s="78">
        <f aca="true" t="shared" si="27" ref="G155:I156">G156</f>
        <v>201.6</v>
      </c>
      <c r="H155" s="78">
        <f t="shared" si="27"/>
        <v>224.5</v>
      </c>
      <c r="I155" s="78">
        <f t="shared" si="27"/>
        <v>181.7</v>
      </c>
      <c r="J155" s="59">
        <f t="shared" si="26"/>
        <v>80.93541202672606</v>
      </c>
    </row>
    <row r="156" spans="1:10" ht="21.75" customHeight="1">
      <c r="A156" s="68" t="s">
        <v>143</v>
      </c>
      <c r="B156" s="67">
        <v>759</v>
      </c>
      <c r="C156" s="65" t="s">
        <v>168</v>
      </c>
      <c r="D156" s="65" t="s">
        <v>137</v>
      </c>
      <c r="E156" s="65" t="s">
        <v>185</v>
      </c>
      <c r="F156" s="65" t="s">
        <v>142</v>
      </c>
      <c r="G156" s="64">
        <f t="shared" si="27"/>
        <v>201.6</v>
      </c>
      <c r="H156" s="64">
        <f t="shared" si="27"/>
        <v>224.5</v>
      </c>
      <c r="I156" s="64">
        <f t="shared" si="27"/>
        <v>181.7</v>
      </c>
      <c r="J156" s="59">
        <f t="shared" si="26"/>
        <v>80.93541202672606</v>
      </c>
    </row>
    <row r="157" spans="1:10" ht="25.5" customHeight="1">
      <c r="A157" s="68" t="s">
        <v>141</v>
      </c>
      <c r="B157" s="67">
        <v>759</v>
      </c>
      <c r="C157" s="65" t="s">
        <v>168</v>
      </c>
      <c r="D157" s="65" t="s">
        <v>137</v>
      </c>
      <c r="E157" s="65" t="s">
        <v>185</v>
      </c>
      <c r="F157" s="65" t="s">
        <v>140</v>
      </c>
      <c r="G157" s="64">
        <f>G158+G159</f>
        <v>201.6</v>
      </c>
      <c r="H157" s="64">
        <f>H158+H149+H159</f>
        <v>224.5</v>
      </c>
      <c r="I157" s="64">
        <f>I158+I149+I159</f>
        <v>181.7</v>
      </c>
      <c r="J157" s="59">
        <f t="shared" si="26"/>
        <v>80.93541202672606</v>
      </c>
    </row>
    <row r="158" spans="1:10" ht="18" customHeight="1">
      <c r="A158" s="68" t="s">
        <v>139</v>
      </c>
      <c r="B158" s="67">
        <v>759</v>
      </c>
      <c r="C158" s="65" t="s">
        <v>168</v>
      </c>
      <c r="D158" s="65" t="s">
        <v>137</v>
      </c>
      <c r="E158" s="65" t="s">
        <v>185</v>
      </c>
      <c r="F158" s="65" t="s">
        <v>135</v>
      </c>
      <c r="G158" s="64">
        <v>31.4</v>
      </c>
      <c r="H158" s="64">
        <v>51.7</v>
      </c>
      <c r="I158" s="64">
        <v>43.3</v>
      </c>
      <c r="J158" s="59">
        <f t="shared" si="26"/>
        <v>83.75241779497098</v>
      </c>
    </row>
    <row r="159" spans="1:10" ht="22.5" customHeight="1">
      <c r="A159" s="68" t="s">
        <v>186</v>
      </c>
      <c r="B159" s="67">
        <v>759</v>
      </c>
      <c r="C159" s="65" t="s">
        <v>168</v>
      </c>
      <c r="D159" s="65" t="s">
        <v>137</v>
      </c>
      <c r="E159" s="65" t="s">
        <v>185</v>
      </c>
      <c r="F159" s="65" t="s">
        <v>184</v>
      </c>
      <c r="G159" s="64">
        <v>170.2</v>
      </c>
      <c r="H159" s="64">
        <v>172.8</v>
      </c>
      <c r="I159" s="64">
        <v>138.4</v>
      </c>
      <c r="J159" s="59">
        <f t="shared" si="26"/>
        <v>80.09259259259258</v>
      </c>
    </row>
    <row r="160" spans="1:10" ht="22.5" customHeight="1">
      <c r="A160" s="68" t="s">
        <v>182</v>
      </c>
      <c r="B160" s="67">
        <v>759</v>
      </c>
      <c r="C160" s="65" t="s">
        <v>168</v>
      </c>
      <c r="D160" s="65" t="s">
        <v>137</v>
      </c>
      <c r="E160" s="65" t="s">
        <v>183</v>
      </c>
      <c r="F160" s="65" t="s">
        <v>181</v>
      </c>
      <c r="G160" s="64">
        <f>G161</f>
        <v>0</v>
      </c>
      <c r="H160" s="64">
        <f>H161</f>
        <v>20.9</v>
      </c>
      <c r="I160" s="64">
        <f>I161</f>
        <v>20.9</v>
      </c>
      <c r="J160" s="59">
        <f t="shared" si="26"/>
        <v>100</v>
      </c>
    </row>
    <row r="161" spans="1:10" ht="27" customHeight="1">
      <c r="A161" s="68" t="s">
        <v>180</v>
      </c>
      <c r="B161" s="67">
        <v>759</v>
      </c>
      <c r="C161" s="65" t="s">
        <v>168</v>
      </c>
      <c r="D161" s="65" t="s">
        <v>137</v>
      </c>
      <c r="E161" s="65" t="s">
        <v>183</v>
      </c>
      <c r="F161" s="65" t="s">
        <v>178</v>
      </c>
      <c r="G161" s="64">
        <v>0</v>
      </c>
      <c r="H161" s="64">
        <v>20.9</v>
      </c>
      <c r="I161" s="64">
        <v>20.9</v>
      </c>
      <c r="J161" s="59">
        <f t="shared" si="26"/>
        <v>100</v>
      </c>
    </row>
    <row r="162" spans="1:10" ht="28.5" customHeight="1">
      <c r="A162" s="68" t="s">
        <v>182</v>
      </c>
      <c r="B162" s="67">
        <v>759</v>
      </c>
      <c r="C162" s="65" t="s">
        <v>168</v>
      </c>
      <c r="D162" s="65" t="s">
        <v>137</v>
      </c>
      <c r="E162" s="65" t="s">
        <v>179</v>
      </c>
      <c r="F162" s="65" t="s">
        <v>181</v>
      </c>
      <c r="G162" s="64">
        <f>G163</f>
        <v>0</v>
      </c>
      <c r="H162" s="64">
        <v>114.6</v>
      </c>
      <c r="I162" s="64">
        <f>I163</f>
        <v>114.6</v>
      </c>
      <c r="J162" s="59">
        <f t="shared" si="26"/>
        <v>100</v>
      </c>
    </row>
    <row r="163" spans="1:10" ht="24.75" customHeight="1">
      <c r="A163" s="68" t="s">
        <v>180</v>
      </c>
      <c r="B163" s="67">
        <v>759</v>
      </c>
      <c r="C163" s="65" t="s">
        <v>168</v>
      </c>
      <c r="D163" s="65" t="s">
        <v>137</v>
      </c>
      <c r="E163" s="65" t="s">
        <v>179</v>
      </c>
      <c r="F163" s="65" t="s">
        <v>178</v>
      </c>
      <c r="G163" s="64">
        <v>0</v>
      </c>
      <c r="H163" s="64">
        <v>114.5</v>
      </c>
      <c r="I163" s="64">
        <v>114.6</v>
      </c>
      <c r="J163" s="59">
        <f t="shared" si="26"/>
        <v>100.08733624454149</v>
      </c>
    </row>
    <row r="164" spans="1:10" ht="19.5" customHeight="1">
      <c r="A164" s="68" t="s">
        <v>176</v>
      </c>
      <c r="B164" s="67">
        <v>759</v>
      </c>
      <c r="C164" s="65" t="s">
        <v>168</v>
      </c>
      <c r="D164" s="65" t="s">
        <v>137</v>
      </c>
      <c r="E164" s="65" t="s">
        <v>177</v>
      </c>
      <c r="F164" s="65"/>
      <c r="G164" s="64">
        <f aca="true" t="shared" si="28" ref="G164:I165">G165</f>
        <v>12.2</v>
      </c>
      <c r="H164" s="64">
        <f t="shared" si="28"/>
        <v>0</v>
      </c>
      <c r="I164" s="64">
        <f t="shared" si="28"/>
        <v>9.9</v>
      </c>
      <c r="J164" s="59">
        <v>0</v>
      </c>
    </row>
    <row r="165" spans="1:10" ht="19.5" customHeight="1">
      <c r="A165" s="68" t="s">
        <v>176</v>
      </c>
      <c r="B165" s="67">
        <v>759</v>
      </c>
      <c r="C165" s="65" t="s">
        <v>168</v>
      </c>
      <c r="D165" s="65" t="s">
        <v>137</v>
      </c>
      <c r="E165" s="65" t="s">
        <v>175</v>
      </c>
      <c r="F165" s="65"/>
      <c r="G165" s="64">
        <f t="shared" si="28"/>
        <v>12.2</v>
      </c>
      <c r="H165" s="64">
        <f t="shared" si="28"/>
        <v>0</v>
      </c>
      <c r="I165" s="64">
        <f t="shared" si="28"/>
        <v>9.9</v>
      </c>
      <c r="J165" s="59">
        <v>0</v>
      </c>
    </row>
    <row r="166" spans="1:10" ht="23.25" customHeight="1">
      <c r="A166" s="68" t="s">
        <v>143</v>
      </c>
      <c r="B166" s="67">
        <v>759</v>
      </c>
      <c r="C166" s="65" t="s">
        <v>168</v>
      </c>
      <c r="D166" s="65" t="s">
        <v>137</v>
      </c>
      <c r="E166" s="65" t="s">
        <v>174</v>
      </c>
      <c r="F166" s="65" t="s">
        <v>142</v>
      </c>
      <c r="G166" s="64">
        <f>G167</f>
        <v>12.2</v>
      </c>
      <c r="H166" s="64">
        <v>0</v>
      </c>
      <c r="I166" s="64">
        <f>I167</f>
        <v>9.9</v>
      </c>
      <c r="J166" s="59">
        <v>0</v>
      </c>
    </row>
    <row r="167" spans="1:10" ht="23.25" customHeight="1">
      <c r="A167" s="68" t="s">
        <v>141</v>
      </c>
      <c r="B167" s="67">
        <v>759</v>
      </c>
      <c r="C167" s="65" t="s">
        <v>168</v>
      </c>
      <c r="D167" s="65" t="s">
        <v>137</v>
      </c>
      <c r="E167" s="65" t="s">
        <v>174</v>
      </c>
      <c r="F167" s="65" t="s">
        <v>140</v>
      </c>
      <c r="G167" s="64">
        <f>G168</f>
        <v>12.2</v>
      </c>
      <c r="H167" s="64">
        <v>0</v>
      </c>
      <c r="I167" s="64">
        <f>I168</f>
        <v>9.9</v>
      </c>
      <c r="J167" s="59">
        <v>0</v>
      </c>
    </row>
    <row r="168" spans="1:10" ht="22.5" customHeight="1">
      <c r="A168" s="68" t="s">
        <v>139</v>
      </c>
      <c r="B168" s="67">
        <v>759</v>
      </c>
      <c r="C168" s="65" t="s">
        <v>168</v>
      </c>
      <c r="D168" s="65" t="s">
        <v>137</v>
      </c>
      <c r="E168" s="65" t="s">
        <v>174</v>
      </c>
      <c r="F168" s="65" t="s">
        <v>135</v>
      </c>
      <c r="G168" s="64">
        <v>12.2</v>
      </c>
      <c r="H168" s="64">
        <v>0</v>
      </c>
      <c r="I168" s="64">
        <v>9.9</v>
      </c>
      <c r="J168" s="59">
        <v>0</v>
      </c>
    </row>
    <row r="169" spans="1:10" ht="21.75" customHeight="1">
      <c r="A169" s="77" t="s">
        <v>173</v>
      </c>
      <c r="B169" s="67">
        <v>759</v>
      </c>
      <c r="C169" s="65" t="s">
        <v>168</v>
      </c>
      <c r="D169" s="65" t="s">
        <v>167</v>
      </c>
      <c r="E169" s="65"/>
      <c r="F169" s="65"/>
      <c r="G169" s="64">
        <f>G170</f>
        <v>8.4</v>
      </c>
      <c r="H169" s="64">
        <f>H170</f>
        <v>1395</v>
      </c>
      <c r="I169" s="64">
        <f>I170</f>
        <v>204.4</v>
      </c>
      <c r="J169" s="59">
        <f aca="true" t="shared" si="29" ref="J169:J174">I169*100/H169</f>
        <v>14.652329749103943</v>
      </c>
    </row>
    <row r="170" spans="1:10" ht="30" customHeight="1">
      <c r="A170" s="68" t="s">
        <v>172</v>
      </c>
      <c r="B170" s="67">
        <v>759</v>
      </c>
      <c r="C170" s="65" t="s">
        <v>168</v>
      </c>
      <c r="D170" s="65" t="s">
        <v>167</v>
      </c>
      <c r="E170" s="65" t="s">
        <v>171</v>
      </c>
      <c r="F170" s="65"/>
      <c r="G170" s="64">
        <f>G171+G175</f>
        <v>8.4</v>
      </c>
      <c r="H170" s="64">
        <f>H171+H175</f>
        <v>1395</v>
      </c>
      <c r="I170" s="64">
        <f>I171+I175</f>
        <v>204.4</v>
      </c>
      <c r="J170" s="59">
        <f t="shared" si="29"/>
        <v>14.652329749103943</v>
      </c>
    </row>
    <row r="171" spans="1:10" ht="21.75" customHeight="1">
      <c r="A171" s="68" t="s">
        <v>170</v>
      </c>
      <c r="B171" s="67">
        <v>759</v>
      </c>
      <c r="C171" s="65" t="s">
        <v>168</v>
      </c>
      <c r="D171" s="65" t="s">
        <v>167</v>
      </c>
      <c r="E171" s="65" t="s">
        <v>169</v>
      </c>
      <c r="F171" s="65"/>
      <c r="G171" s="64">
        <f aca="true" t="shared" si="30" ref="G171:I173">G172</f>
        <v>8.4</v>
      </c>
      <c r="H171" s="64">
        <f t="shared" si="30"/>
        <v>1295</v>
      </c>
      <c r="I171" s="64">
        <f t="shared" si="30"/>
        <v>204.4</v>
      </c>
      <c r="J171" s="59">
        <f t="shared" si="29"/>
        <v>15.783783783783784</v>
      </c>
    </row>
    <row r="172" spans="1:10" ht="21.75" customHeight="1">
      <c r="A172" s="68" t="s">
        <v>143</v>
      </c>
      <c r="B172" s="67">
        <v>759</v>
      </c>
      <c r="C172" s="65" t="s">
        <v>168</v>
      </c>
      <c r="D172" s="65" t="s">
        <v>167</v>
      </c>
      <c r="E172" s="65" t="s">
        <v>169</v>
      </c>
      <c r="F172" s="65" t="s">
        <v>142</v>
      </c>
      <c r="G172" s="64">
        <f t="shared" si="30"/>
        <v>8.4</v>
      </c>
      <c r="H172" s="64">
        <f t="shared" si="30"/>
        <v>1295</v>
      </c>
      <c r="I172" s="64">
        <f t="shared" si="30"/>
        <v>204.4</v>
      </c>
      <c r="J172" s="59">
        <f t="shared" si="29"/>
        <v>15.783783783783784</v>
      </c>
    </row>
    <row r="173" spans="1:10" ht="25.5" customHeight="1">
      <c r="A173" s="68" t="s">
        <v>141</v>
      </c>
      <c r="B173" s="67">
        <v>759</v>
      </c>
      <c r="C173" s="65" t="s">
        <v>168</v>
      </c>
      <c r="D173" s="65" t="s">
        <v>167</v>
      </c>
      <c r="E173" s="65" t="s">
        <v>169</v>
      </c>
      <c r="F173" s="65" t="s">
        <v>140</v>
      </c>
      <c r="G173" s="64">
        <f t="shared" si="30"/>
        <v>8.4</v>
      </c>
      <c r="H173" s="64">
        <f t="shared" si="30"/>
        <v>1295</v>
      </c>
      <c r="I173" s="64">
        <f t="shared" si="30"/>
        <v>204.4</v>
      </c>
      <c r="J173" s="59">
        <f t="shared" si="29"/>
        <v>15.783783783783784</v>
      </c>
    </row>
    <row r="174" spans="1:10" ht="21.75" customHeight="1">
      <c r="A174" s="68" t="s">
        <v>139</v>
      </c>
      <c r="B174" s="67">
        <v>759</v>
      </c>
      <c r="C174" s="65" t="s">
        <v>168</v>
      </c>
      <c r="D174" s="65" t="s">
        <v>167</v>
      </c>
      <c r="E174" s="65" t="s">
        <v>169</v>
      </c>
      <c r="F174" s="65" t="s">
        <v>135</v>
      </c>
      <c r="G174" s="64">
        <v>8.4</v>
      </c>
      <c r="H174" s="64">
        <v>1295</v>
      </c>
      <c r="I174" s="64">
        <v>204.4</v>
      </c>
      <c r="J174" s="59">
        <f t="shared" si="29"/>
        <v>15.783783783783784</v>
      </c>
    </row>
    <row r="175" spans="1:10" ht="39" customHeight="1">
      <c r="A175" s="76" t="s">
        <v>97</v>
      </c>
      <c r="B175" s="74">
        <v>759</v>
      </c>
      <c r="C175" s="73" t="s">
        <v>168</v>
      </c>
      <c r="D175" s="73" t="s">
        <v>167</v>
      </c>
      <c r="E175" s="73" t="s">
        <v>166</v>
      </c>
      <c r="F175" s="73"/>
      <c r="G175" s="72">
        <f aca="true" t="shared" si="31" ref="G175:I177">G176</f>
        <v>0</v>
      </c>
      <c r="H175" s="72">
        <f t="shared" si="31"/>
        <v>100</v>
      </c>
      <c r="I175" s="72">
        <f t="shared" si="31"/>
        <v>0</v>
      </c>
      <c r="J175" s="59">
        <v>0</v>
      </c>
    </row>
    <row r="176" spans="1:10" ht="27.75" customHeight="1">
      <c r="A176" s="75" t="s">
        <v>143</v>
      </c>
      <c r="B176" s="74">
        <v>759</v>
      </c>
      <c r="C176" s="73" t="s">
        <v>168</v>
      </c>
      <c r="D176" s="73" t="s">
        <v>167</v>
      </c>
      <c r="E176" s="73" t="s">
        <v>166</v>
      </c>
      <c r="F176" s="73" t="s">
        <v>142</v>
      </c>
      <c r="G176" s="72">
        <f t="shared" si="31"/>
        <v>0</v>
      </c>
      <c r="H176" s="72">
        <f t="shared" si="31"/>
        <v>100</v>
      </c>
      <c r="I176" s="72">
        <f t="shared" si="31"/>
        <v>0</v>
      </c>
      <c r="J176" s="59">
        <v>0</v>
      </c>
    </row>
    <row r="177" spans="1:10" ht="27.75" customHeight="1">
      <c r="A177" s="75" t="s">
        <v>141</v>
      </c>
      <c r="B177" s="74">
        <v>759</v>
      </c>
      <c r="C177" s="73" t="s">
        <v>168</v>
      </c>
      <c r="D177" s="73" t="s">
        <v>167</v>
      </c>
      <c r="E177" s="73" t="s">
        <v>166</v>
      </c>
      <c r="F177" s="73" t="s">
        <v>140</v>
      </c>
      <c r="G177" s="72">
        <f t="shared" si="31"/>
        <v>0</v>
      </c>
      <c r="H177" s="72">
        <f t="shared" si="31"/>
        <v>100</v>
      </c>
      <c r="I177" s="72">
        <f t="shared" si="31"/>
        <v>0</v>
      </c>
      <c r="J177" s="59">
        <v>0</v>
      </c>
    </row>
    <row r="178" spans="1:10" ht="21.75" customHeight="1">
      <c r="A178" s="75" t="s">
        <v>139</v>
      </c>
      <c r="B178" s="74">
        <v>759</v>
      </c>
      <c r="C178" s="73" t="s">
        <v>168</v>
      </c>
      <c r="D178" s="73" t="s">
        <v>167</v>
      </c>
      <c r="E178" s="73" t="s">
        <v>166</v>
      </c>
      <c r="F178" s="73" t="s">
        <v>135</v>
      </c>
      <c r="G178" s="72">
        <v>0</v>
      </c>
      <c r="H178" s="72">
        <v>100</v>
      </c>
      <c r="I178" s="72">
        <v>0</v>
      </c>
      <c r="J178" s="59">
        <v>0</v>
      </c>
    </row>
    <row r="179" spans="1:10" ht="21.75" customHeight="1">
      <c r="A179" s="63" t="s">
        <v>165</v>
      </c>
      <c r="B179" s="69">
        <v>759</v>
      </c>
      <c r="C179" s="61" t="s">
        <v>161</v>
      </c>
      <c r="D179" s="61" t="s">
        <v>133</v>
      </c>
      <c r="E179" s="61"/>
      <c r="F179" s="61"/>
      <c r="G179" s="60">
        <f aca="true" t="shared" si="32" ref="G179:I183">G180</f>
        <v>0</v>
      </c>
      <c r="H179" s="60">
        <f t="shared" si="32"/>
        <v>50</v>
      </c>
      <c r="I179" s="60">
        <f t="shared" si="32"/>
        <v>3</v>
      </c>
      <c r="J179" s="59">
        <v>0</v>
      </c>
    </row>
    <row r="180" spans="1:10" ht="21.75" customHeight="1">
      <c r="A180" s="68" t="s">
        <v>164</v>
      </c>
      <c r="B180" s="67">
        <v>759</v>
      </c>
      <c r="C180" s="65" t="s">
        <v>161</v>
      </c>
      <c r="D180" s="65" t="s">
        <v>126</v>
      </c>
      <c r="E180" s="65"/>
      <c r="F180" s="65"/>
      <c r="G180" s="64">
        <f t="shared" si="32"/>
        <v>0</v>
      </c>
      <c r="H180" s="64">
        <f t="shared" si="32"/>
        <v>50</v>
      </c>
      <c r="I180" s="64">
        <f t="shared" si="32"/>
        <v>3</v>
      </c>
      <c r="J180" s="59">
        <v>0</v>
      </c>
    </row>
    <row r="181" spans="1:10" ht="27" customHeight="1">
      <c r="A181" s="68" t="s">
        <v>163</v>
      </c>
      <c r="B181" s="67">
        <v>759</v>
      </c>
      <c r="C181" s="65" t="s">
        <v>161</v>
      </c>
      <c r="D181" s="65" t="s">
        <v>126</v>
      </c>
      <c r="E181" s="65" t="s">
        <v>162</v>
      </c>
      <c r="F181" s="65"/>
      <c r="G181" s="64">
        <f t="shared" si="32"/>
        <v>0</v>
      </c>
      <c r="H181" s="64">
        <f t="shared" si="32"/>
        <v>50</v>
      </c>
      <c r="I181" s="64">
        <f t="shared" si="32"/>
        <v>3</v>
      </c>
      <c r="J181" s="59">
        <v>0</v>
      </c>
    </row>
    <row r="182" spans="1:10" ht="21.75" customHeight="1">
      <c r="A182" s="68" t="s">
        <v>143</v>
      </c>
      <c r="B182" s="67">
        <v>759</v>
      </c>
      <c r="C182" s="65" t="s">
        <v>161</v>
      </c>
      <c r="D182" s="65" t="s">
        <v>126</v>
      </c>
      <c r="E182" s="65" t="s">
        <v>160</v>
      </c>
      <c r="F182" s="65" t="s">
        <v>142</v>
      </c>
      <c r="G182" s="64">
        <f t="shared" si="32"/>
        <v>0</v>
      </c>
      <c r="H182" s="64">
        <f t="shared" si="32"/>
        <v>50</v>
      </c>
      <c r="I182" s="64">
        <f t="shared" si="32"/>
        <v>3</v>
      </c>
      <c r="J182" s="59">
        <v>0</v>
      </c>
    </row>
    <row r="183" spans="1:12" ht="21.75" customHeight="1">
      <c r="A183" s="68" t="s">
        <v>141</v>
      </c>
      <c r="B183" s="67">
        <v>759</v>
      </c>
      <c r="C183" s="65" t="s">
        <v>161</v>
      </c>
      <c r="D183" s="65" t="s">
        <v>126</v>
      </c>
      <c r="E183" s="65" t="s">
        <v>160</v>
      </c>
      <c r="F183" s="65" t="s">
        <v>140</v>
      </c>
      <c r="G183" s="64">
        <f t="shared" si="32"/>
        <v>0</v>
      </c>
      <c r="H183" s="64">
        <f t="shared" si="32"/>
        <v>50</v>
      </c>
      <c r="I183" s="64">
        <f t="shared" si="32"/>
        <v>3</v>
      </c>
      <c r="J183" s="59">
        <v>0</v>
      </c>
      <c r="L183" s="71"/>
    </row>
    <row r="184" spans="1:10" ht="28.5" customHeight="1">
      <c r="A184" s="68" t="s">
        <v>139</v>
      </c>
      <c r="B184" s="67">
        <v>759</v>
      </c>
      <c r="C184" s="65" t="s">
        <v>161</v>
      </c>
      <c r="D184" s="65" t="s">
        <v>126</v>
      </c>
      <c r="E184" s="65" t="s">
        <v>160</v>
      </c>
      <c r="F184" s="65" t="s">
        <v>135</v>
      </c>
      <c r="G184" s="64">
        <v>0</v>
      </c>
      <c r="H184" s="64">
        <v>50</v>
      </c>
      <c r="I184" s="64">
        <v>3</v>
      </c>
      <c r="J184" s="59">
        <v>0</v>
      </c>
    </row>
    <row r="185" spans="1:10" ht="26.25" customHeight="1">
      <c r="A185" s="63" t="s">
        <v>159</v>
      </c>
      <c r="B185" s="69">
        <v>759</v>
      </c>
      <c r="C185" s="61" t="s">
        <v>151</v>
      </c>
      <c r="D185" s="61" t="s">
        <v>133</v>
      </c>
      <c r="E185" s="61"/>
      <c r="F185" s="61"/>
      <c r="G185" s="60">
        <f aca="true" t="shared" si="33" ref="G185:I189">G186</f>
        <v>310.8</v>
      </c>
      <c r="H185" s="60">
        <f t="shared" si="33"/>
        <v>323.3</v>
      </c>
      <c r="I185" s="60">
        <f t="shared" si="33"/>
        <v>323.3</v>
      </c>
      <c r="J185" s="59">
        <f aca="true" t="shared" si="34" ref="J185:J197">I185*100/H185</f>
        <v>100</v>
      </c>
    </row>
    <row r="186" spans="1:10" ht="18.75" customHeight="1">
      <c r="A186" s="68" t="s">
        <v>158</v>
      </c>
      <c r="B186" s="67">
        <v>759</v>
      </c>
      <c r="C186" s="65" t="s">
        <v>151</v>
      </c>
      <c r="D186" s="65" t="s">
        <v>126</v>
      </c>
      <c r="E186" s="65"/>
      <c r="F186" s="65"/>
      <c r="G186" s="64">
        <f t="shared" si="33"/>
        <v>310.8</v>
      </c>
      <c r="H186" s="64">
        <f t="shared" si="33"/>
        <v>323.3</v>
      </c>
      <c r="I186" s="64">
        <f t="shared" si="33"/>
        <v>323.3</v>
      </c>
      <c r="J186" s="59">
        <f t="shared" si="34"/>
        <v>100</v>
      </c>
    </row>
    <row r="187" spans="1:10" ht="34.5" customHeight="1">
      <c r="A187" s="68" t="s">
        <v>157</v>
      </c>
      <c r="B187" s="67">
        <v>759</v>
      </c>
      <c r="C187" s="65" t="s">
        <v>151</v>
      </c>
      <c r="D187" s="65" t="s">
        <v>126</v>
      </c>
      <c r="E187" s="65" t="s">
        <v>156</v>
      </c>
      <c r="F187" s="65"/>
      <c r="G187" s="64">
        <f t="shared" si="33"/>
        <v>310.8</v>
      </c>
      <c r="H187" s="64">
        <f t="shared" si="33"/>
        <v>323.3</v>
      </c>
      <c r="I187" s="64">
        <f t="shared" si="33"/>
        <v>323.3</v>
      </c>
      <c r="J187" s="59">
        <f t="shared" si="34"/>
        <v>100</v>
      </c>
    </row>
    <row r="188" spans="1:10" ht="26.25" customHeight="1">
      <c r="A188" s="68" t="s">
        <v>155</v>
      </c>
      <c r="B188" s="67">
        <v>759</v>
      </c>
      <c r="C188" s="65" t="s">
        <v>151</v>
      </c>
      <c r="D188" s="65" t="s">
        <v>126</v>
      </c>
      <c r="E188" s="65" t="s">
        <v>150</v>
      </c>
      <c r="F188" s="65"/>
      <c r="G188" s="64">
        <f t="shared" si="33"/>
        <v>310.8</v>
      </c>
      <c r="H188" s="64">
        <f t="shared" si="33"/>
        <v>323.3</v>
      </c>
      <c r="I188" s="64">
        <f t="shared" si="33"/>
        <v>323.3</v>
      </c>
      <c r="J188" s="59">
        <f t="shared" si="34"/>
        <v>100</v>
      </c>
    </row>
    <row r="189" spans="1:10" ht="20.25" customHeight="1">
      <c r="A189" s="68" t="s">
        <v>154</v>
      </c>
      <c r="B189" s="67">
        <v>759</v>
      </c>
      <c r="C189" s="65" t="s">
        <v>151</v>
      </c>
      <c r="D189" s="65" t="s">
        <v>126</v>
      </c>
      <c r="E189" s="65" t="s">
        <v>150</v>
      </c>
      <c r="F189" s="65" t="s">
        <v>153</v>
      </c>
      <c r="G189" s="64">
        <f t="shared" si="33"/>
        <v>310.8</v>
      </c>
      <c r="H189" s="64">
        <f t="shared" si="33"/>
        <v>323.3</v>
      </c>
      <c r="I189" s="64">
        <f t="shared" si="33"/>
        <v>323.3</v>
      </c>
      <c r="J189" s="59">
        <f t="shared" si="34"/>
        <v>100</v>
      </c>
    </row>
    <row r="190" spans="1:10" ht="27" customHeight="1">
      <c r="A190" s="70" t="s">
        <v>152</v>
      </c>
      <c r="B190" s="67">
        <v>759</v>
      </c>
      <c r="C190" s="65" t="s">
        <v>151</v>
      </c>
      <c r="D190" s="65" t="s">
        <v>126</v>
      </c>
      <c r="E190" s="65" t="s">
        <v>150</v>
      </c>
      <c r="F190" s="65" t="s">
        <v>149</v>
      </c>
      <c r="G190" s="64">
        <v>310.8</v>
      </c>
      <c r="H190" s="64">
        <v>323.3</v>
      </c>
      <c r="I190" s="64">
        <v>323.3</v>
      </c>
      <c r="J190" s="59">
        <f t="shared" si="34"/>
        <v>100</v>
      </c>
    </row>
    <row r="191" spans="1:10" ht="21.75" customHeight="1">
      <c r="A191" s="63" t="s">
        <v>148</v>
      </c>
      <c r="B191" s="69">
        <v>759</v>
      </c>
      <c r="C191" s="61" t="s">
        <v>138</v>
      </c>
      <c r="D191" s="61" t="s">
        <v>133</v>
      </c>
      <c r="E191" s="61"/>
      <c r="F191" s="61"/>
      <c r="G191" s="60">
        <f aca="true" t="shared" si="35" ref="G191:I196">G192</f>
        <v>66.8</v>
      </c>
      <c r="H191" s="60">
        <f t="shared" si="35"/>
        <v>85.9</v>
      </c>
      <c r="I191" s="60">
        <f t="shared" si="35"/>
        <v>85.9</v>
      </c>
      <c r="J191" s="59">
        <f t="shared" si="34"/>
        <v>100</v>
      </c>
    </row>
    <row r="192" spans="1:10" ht="21.75" customHeight="1">
      <c r="A192" s="68" t="s">
        <v>147</v>
      </c>
      <c r="B192" s="67">
        <v>759</v>
      </c>
      <c r="C192" s="65" t="s">
        <v>138</v>
      </c>
      <c r="D192" s="65" t="s">
        <v>137</v>
      </c>
      <c r="E192" s="65"/>
      <c r="F192" s="65"/>
      <c r="G192" s="64">
        <f t="shared" si="35"/>
        <v>66.8</v>
      </c>
      <c r="H192" s="64">
        <f t="shared" si="35"/>
        <v>85.9</v>
      </c>
      <c r="I192" s="64">
        <f t="shared" si="35"/>
        <v>85.9</v>
      </c>
      <c r="J192" s="59">
        <f t="shared" si="34"/>
        <v>100</v>
      </c>
    </row>
    <row r="193" spans="1:10" ht="23.25" customHeight="1">
      <c r="A193" s="68" t="s">
        <v>146</v>
      </c>
      <c r="B193" s="67">
        <v>759</v>
      </c>
      <c r="C193" s="65" t="s">
        <v>138</v>
      </c>
      <c r="D193" s="65" t="s">
        <v>137</v>
      </c>
      <c r="E193" s="65" t="s">
        <v>145</v>
      </c>
      <c r="F193" s="65"/>
      <c r="G193" s="64">
        <f t="shared" si="35"/>
        <v>66.8</v>
      </c>
      <c r="H193" s="64">
        <f t="shared" si="35"/>
        <v>85.9</v>
      </c>
      <c r="I193" s="64">
        <f t="shared" si="35"/>
        <v>85.9</v>
      </c>
      <c r="J193" s="59">
        <f t="shared" si="34"/>
        <v>100</v>
      </c>
    </row>
    <row r="194" spans="1:10" ht="18" customHeight="1">
      <c r="A194" s="68" t="s">
        <v>144</v>
      </c>
      <c r="B194" s="67">
        <v>759</v>
      </c>
      <c r="C194" s="65" t="s">
        <v>138</v>
      </c>
      <c r="D194" s="65" t="s">
        <v>137</v>
      </c>
      <c r="E194" s="65" t="s">
        <v>136</v>
      </c>
      <c r="F194" s="65"/>
      <c r="G194" s="64">
        <f t="shared" si="35"/>
        <v>66.8</v>
      </c>
      <c r="H194" s="64">
        <f t="shared" si="35"/>
        <v>85.9</v>
      </c>
      <c r="I194" s="64">
        <f t="shared" si="35"/>
        <v>85.9</v>
      </c>
      <c r="J194" s="59">
        <f t="shared" si="34"/>
        <v>100</v>
      </c>
    </row>
    <row r="195" spans="1:10" ht="21.75" customHeight="1">
      <c r="A195" s="68" t="s">
        <v>143</v>
      </c>
      <c r="B195" s="67">
        <v>759</v>
      </c>
      <c r="C195" s="65" t="s">
        <v>138</v>
      </c>
      <c r="D195" s="65" t="s">
        <v>137</v>
      </c>
      <c r="E195" s="65" t="s">
        <v>136</v>
      </c>
      <c r="F195" s="65" t="s">
        <v>142</v>
      </c>
      <c r="G195" s="64">
        <f t="shared" si="35"/>
        <v>66.8</v>
      </c>
      <c r="H195" s="64">
        <f t="shared" si="35"/>
        <v>85.9</v>
      </c>
      <c r="I195" s="64">
        <f t="shared" si="35"/>
        <v>85.9</v>
      </c>
      <c r="J195" s="59">
        <f t="shared" si="34"/>
        <v>100</v>
      </c>
    </row>
    <row r="196" spans="1:10" ht="21.75" customHeight="1">
      <c r="A196" s="68" t="s">
        <v>141</v>
      </c>
      <c r="B196" s="67">
        <v>759</v>
      </c>
      <c r="C196" s="65" t="s">
        <v>138</v>
      </c>
      <c r="D196" s="65" t="s">
        <v>137</v>
      </c>
      <c r="E196" s="65" t="s">
        <v>136</v>
      </c>
      <c r="F196" s="65" t="s">
        <v>140</v>
      </c>
      <c r="G196" s="64">
        <f t="shared" si="35"/>
        <v>66.8</v>
      </c>
      <c r="H196" s="64">
        <f t="shared" si="35"/>
        <v>85.9</v>
      </c>
      <c r="I196" s="64">
        <f t="shared" si="35"/>
        <v>85.9</v>
      </c>
      <c r="J196" s="59">
        <f t="shared" si="34"/>
        <v>100</v>
      </c>
    </row>
    <row r="197" spans="1:10" ht="24" customHeight="1">
      <c r="A197" s="68" t="s">
        <v>139</v>
      </c>
      <c r="B197" s="67">
        <v>759</v>
      </c>
      <c r="C197" s="65" t="s">
        <v>138</v>
      </c>
      <c r="D197" s="65" t="s">
        <v>137</v>
      </c>
      <c r="E197" s="65" t="s">
        <v>136</v>
      </c>
      <c r="F197" s="65" t="s">
        <v>135</v>
      </c>
      <c r="G197" s="64">
        <v>66.8</v>
      </c>
      <c r="H197" s="64">
        <v>85.9</v>
      </c>
      <c r="I197" s="64">
        <v>85.9</v>
      </c>
      <c r="J197" s="59">
        <f t="shared" si="34"/>
        <v>100</v>
      </c>
    </row>
    <row r="198" spans="1:10" ht="29.25" customHeight="1">
      <c r="A198" s="63" t="s">
        <v>134</v>
      </c>
      <c r="B198" s="69">
        <v>759</v>
      </c>
      <c r="C198" s="61" t="s">
        <v>127</v>
      </c>
      <c r="D198" s="61" t="s">
        <v>133</v>
      </c>
      <c r="E198" s="61"/>
      <c r="F198" s="61"/>
      <c r="G198" s="60">
        <f aca="true" t="shared" si="36" ref="G198:I201">G199</f>
        <v>0</v>
      </c>
      <c r="H198" s="60">
        <f t="shared" si="36"/>
        <v>0</v>
      </c>
      <c r="I198" s="60">
        <f t="shared" si="36"/>
        <v>0</v>
      </c>
      <c r="J198" s="59">
        <v>0</v>
      </c>
    </row>
    <row r="199" spans="1:10" ht="24.75" customHeight="1">
      <c r="A199" s="68" t="s">
        <v>132</v>
      </c>
      <c r="B199" s="67">
        <v>759</v>
      </c>
      <c r="C199" s="65" t="s">
        <v>127</v>
      </c>
      <c r="D199" s="65" t="s">
        <v>126</v>
      </c>
      <c r="E199" s="66">
        <v>7100000000</v>
      </c>
      <c r="F199" s="65"/>
      <c r="G199" s="64">
        <f t="shared" si="36"/>
        <v>0</v>
      </c>
      <c r="H199" s="64">
        <f t="shared" si="36"/>
        <v>0</v>
      </c>
      <c r="I199" s="64">
        <f t="shared" si="36"/>
        <v>0</v>
      </c>
      <c r="J199" s="59">
        <v>0</v>
      </c>
    </row>
    <row r="200" spans="1:10" ht="21.75" customHeight="1">
      <c r="A200" s="68" t="s">
        <v>131</v>
      </c>
      <c r="B200" s="67">
        <v>759</v>
      </c>
      <c r="C200" s="65" t="s">
        <v>127</v>
      </c>
      <c r="D200" s="65" t="s">
        <v>126</v>
      </c>
      <c r="E200" s="66">
        <v>7110020010</v>
      </c>
      <c r="F200" s="65"/>
      <c r="G200" s="64">
        <f t="shared" si="36"/>
        <v>0</v>
      </c>
      <c r="H200" s="64">
        <f t="shared" si="36"/>
        <v>0</v>
      </c>
      <c r="I200" s="64">
        <f t="shared" si="36"/>
        <v>0</v>
      </c>
      <c r="J200" s="59">
        <v>0</v>
      </c>
    </row>
    <row r="201" spans="1:10" ht="21.75" customHeight="1">
      <c r="A201" s="68" t="s">
        <v>130</v>
      </c>
      <c r="B201" s="67">
        <v>759</v>
      </c>
      <c r="C201" s="65" t="s">
        <v>127</v>
      </c>
      <c r="D201" s="65" t="s">
        <v>126</v>
      </c>
      <c r="E201" s="66">
        <v>7110020010</v>
      </c>
      <c r="F201" s="65" t="s">
        <v>129</v>
      </c>
      <c r="G201" s="64">
        <f t="shared" si="36"/>
        <v>0</v>
      </c>
      <c r="H201" s="64">
        <f t="shared" si="36"/>
        <v>0</v>
      </c>
      <c r="I201" s="64">
        <f t="shared" si="36"/>
        <v>0</v>
      </c>
      <c r="J201" s="59">
        <v>0</v>
      </c>
    </row>
    <row r="202" spans="1:10" ht="19.5" customHeight="1">
      <c r="A202" s="68" t="s">
        <v>128</v>
      </c>
      <c r="B202" s="67">
        <v>759</v>
      </c>
      <c r="C202" s="65" t="s">
        <v>127</v>
      </c>
      <c r="D202" s="65" t="s">
        <v>126</v>
      </c>
      <c r="E202" s="66">
        <v>7110020010</v>
      </c>
      <c r="F202" s="65" t="s">
        <v>125</v>
      </c>
      <c r="G202" s="64">
        <v>0</v>
      </c>
      <c r="H202" s="64">
        <v>0</v>
      </c>
      <c r="I202" s="64">
        <v>0</v>
      </c>
      <c r="J202" s="59">
        <v>0</v>
      </c>
    </row>
    <row r="203" spans="1:13" ht="21.75" customHeight="1">
      <c r="A203" s="63" t="s">
        <v>124</v>
      </c>
      <c r="B203" s="62"/>
      <c r="C203" s="61"/>
      <c r="D203" s="61"/>
      <c r="E203" s="61"/>
      <c r="F203" s="61"/>
      <c r="G203" s="60">
        <f>G11+G100+G107+G120+G147+G179+G185+G191+G198</f>
        <v>5984.3</v>
      </c>
      <c r="H203" s="60">
        <f>H11+H100+H107+H120+H147+H179+H185+H191+H198</f>
        <v>8749.4</v>
      </c>
      <c r="I203" s="60">
        <f>I11+I100+I107+I120+I147+I179+I185+I191+I198</f>
        <v>6354.9</v>
      </c>
      <c r="J203" s="59">
        <f>I203*100/H203</f>
        <v>72.63240907947974</v>
      </c>
      <c r="K203" s="58"/>
      <c r="L203" s="58"/>
      <c r="M203" s="58"/>
    </row>
    <row r="204" spans="1:10" ht="10.5" customHeight="1" hidden="1">
      <c r="A204" s="57"/>
      <c r="B204" s="55"/>
      <c r="C204" s="55"/>
      <c r="D204" s="55"/>
      <c r="E204" s="56"/>
      <c r="F204" s="55"/>
      <c r="J204" s="53"/>
    </row>
    <row r="205" spans="1:10" ht="12">
      <c r="A205" s="54"/>
      <c r="J205" s="53"/>
    </row>
    <row r="206" ht="12">
      <c r="A206" s="52"/>
    </row>
  </sheetData>
  <sheetProtection/>
  <mergeCells count="14">
    <mergeCell ref="A2:J2"/>
    <mergeCell ref="A3:J3"/>
    <mergeCell ref="A4:J4"/>
    <mergeCell ref="A5:J5"/>
    <mergeCell ref="A7:J7"/>
    <mergeCell ref="G9:G10"/>
    <mergeCell ref="H9:I9"/>
    <mergeCell ref="J9:J10"/>
    <mergeCell ref="A9:A10"/>
    <mergeCell ref="B9:B10"/>
    <mergeCell ref="C9:C10"/>
    <mergeCell ref="D9:D10"/>
    <mergeCell ref="E9:E10"/>
    <mergeCell ref="F9:F10"/>
  </mergeCells>
  <printOptions/>
  <pageMargins left="0.7874015748031497" right="0.3937007874015748" top="0.3937007874015748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23"/>
  <sheetViews>
    <sheetView zoomScale="90" zoomScaleNormal="90" zoomScalePageLayoutView="0" workbookViewId="0" topLeftCell="A1">
      <selection activeCell="A5" sqref="A5:I5"/>
    </sheetView>
  </sheetViews>
  <sheetFormatPr defaultColWidth="9.140625" defaultRowHeight="15"/>
  <cols>
    <col min="1" max="1" width="8.421875" style="39" customWidth="1"/>
    <col min="2" max="2" width="21.8515625" style="39" hidden="1" customWidth="1"/>
    <col min="3" max="3" width="30.00390625" style="39" hidden="1" customWidth="1"/>
    <col min="4" max="4" width="67.00390625" style="39" customWidth="1"/>
    <col min="5" max="5" width="19.28125" style="39" customWidth="1"/>
    <col min="6" max="6" width="18.140625" style="39" customWidth="1"/>
    <col min="7" max="7" width="19.00390625" style="39" customWidth="1"/>
    <col min="8" max="8" width="19.421875" style="39" customWidth="1"/>
    <col min="9" max="9" width="13.57421875" style="39" customWidth="1"/>
    <col min="10" max="16384" width="9.140625" style="39" customWidth="1"/>
  </cols>
  <sheetData>
    <row r="1" spans="5:9" ht="19.5" customHeight="1">
      <c r="E1" s="46"/>
      <c r="I1" s="42"/>
    </row>
    <row r="2" spans="1:9" s="45" customFormat="1" ht="18.75" customHeight="1">
      <c r="A2" s="139" t="s">
        <v>123</v>
      </c>
      <c r="B2" s="139"/>
      <c r="C2" s="139"/>
      <c r="D2" s="139"/>
      <c r="E2" s="139"/>
      <c r="F2" s="139"/>
      <c r="G2" s="139"/>
      <c r="H2" s="139"/>
      <c r="I2" s="139"/>
    </row>
    <row r="3" spans="1:9" s="45" customFormat="1" ht="18" customHeight="1">
      <c r="A3" s="139" t="s">
        <v>0</v>
      </c>
      <c r="B3" s="139"/>
      <c r="C3" s="139"/>
      <c r="D3" s="139"/>
      <c r="E3" s="139"/>
      <c r="F3" s="139"/>
      <c r="G3" s="139"/>
      <c r="H3" s="139"/>
      <c r="I3" s="139"/>
    </row>
    <row r="4" spans="1:9" s="45" customFormat="1" ht="15" customHeight="1">
      <c r="A4" s="139" t="s">
        <v>1</v>
      </c>
      <c r="B4" s="139"/>
      <c r="C4" s="139"/>
      <c r="D4" s="139"/>
      <c r="E4" s="139"/>
      <c r="F4" s="139"/>
      <c r="G4" s="139"/>
      <c r="H4" s="139"/>
      <c r="I4" s="139"/>
    </row>
    <row r="5" spans="1:9" s="45" customFormat="1" ht="18.75">
      <c r="A5" s="170" t="s">
        <v>366</v>
      </c>
      <c r="B5" s="170"/>
      <c r="C5" s="170"/>
      <c r="D5" s="170"/>
      <c r="E5" s="170"/>
      <c r="F5" s="170"/>
      <c r="G5" s="170"/>
      <c r="H5" s="170"/>
      <c r="I5" s="170"/>
    </row>
    <row r="6" spans="2:5" ht="15.75" customHeight="1">
      <c r="B6" s="44"/>
      <c r="D6" s="43"/>
      <c r="E6" s="43"/>
    </row>
    <row r="7" spans="1:9" ht="36.75" customHeight="1">
      <c r="A7" s="172" t="s">
        <v>300</v>
      </c>
      <c r="B7" s="172"/>
      <c r="C7" s="172"/>
      <c r="D7" s="172"/>
      <c r="E7" s="172"/>
      <c r="F7" s="172"/>
      <c r="G7" s="172"/>
      <c r="H7" s="172"/>
      <c r="I7" s="172"/>
    </row>
    <row r="8" spans="5:9" ht="21" customHeight="1">
      <c r="E8" s="3"/>
      <c r="I8" s="42" t="s">
        <v>122</v>
      </c>
    </row>
    <row r="9" spans="1:9" ht="15" customHeight="1">
      <c r="A9" s="173" t="s">
        <v>121</v>
      </c>
      <c r="B9" s="141" t="s">
        <v>120</v>
      </c>
      <c r="C9" s="141" t="s">
        <v>119</v>
      </c>
      <c r="D9" s="141" t="s">
        <v>118</v>
      </c>
      <c r="E9" s="152" t="s">
        <v>117</v>
      </c>
      <c r="F9" s="152" t="s">
        <v>301</v>
      </c>
      <c r="G9" s="152" t="s">
        <v>302</v>
      </c>
      <c r="H9" s="152" t="s">
        <v>116</v>
      </c>
      <c r="I9" s="152" t="s">
        <v>80</v>
      </c>
    </row>
    <row r="10" spans="1:9" ht="15" customHeight="1">
      <c r="A10" s="174"/>
      <c r="B10" s="141"/>
      <c r="C10" s="141"/>
      <c r="D10" s="141"/>
      <c r="E10" s="154"/>
      <c r="F10" s="154"/>
      <c r="G10" s="154"/>
      <c r="H10" s="154"/>
      <c r="I10" s="154"/>
    </row>
    <row r="11" spans="1:9" ht="15" customHeight="1">
      <c r="A11" s="174"/>
      <c r="B11" s="141"/>
      <c r="C11" s="141"/>
      <c r="D11" s="141"/>
      <c r="E11" s="154"/>
      <c r="F11" s="154"/>
      <c r="G11" s="154"/>
      <c r="H11" s="154"/>
      <c r="I11" s="154"/>
    </row>
    <row r="12" spans="1:9" ht="15" customHeight="1">
      <c r="A12" s="174"/>
      <c r="B12" s="141"/>
      <c r="C12" s="141"/>
      <c r="D12" s="141"/>
      <c r="E12" s="154"/>
      <c r="F12" s="154"/>
      <c r="G12" s="154"/>
      <c r="H12" s="154"/>
      <c r="I12" s="154"/>
    </row>
    <row r="13" spans="1:9" ht="56.25" customHeight="1">
      <c r="A13" s="175"/>
      <c r="B13" s="141"/>
      <c r="C13" s="141"/>
      <c r="D13" s="141"/>
      <c r="E13" s="153"/>
      <c r="F13" s="153"/>
      <c r="G13" s="153"/>
      <c r="H13" s="153"/>
      <c r="I13" s="153"/>
    </row>
    <row r="14" spans="1:9" ht="64.5" customHeight="1">
      <c r="A14" s="41" t="s">
        <v>115</v>
      </c>
      <c r="B14" s="38">
        <v>6810010010</v>
      </c>
      <c r="C14" s="36" t="s">
        <v>98</v>
      </c>
      <c r="D14" s="36" t="s">
        <v>114</v>
      </c>
      <c r="E14" s="11">
        <v>0</v>
      </c>
      <c r="F14" s="11">
        <v>0</v>
      </c>
      <c r="G14" s="11">
        <v>0</v>
      </c>
      <c r="H14" s="11">
        <f aca="true" t="shared" si="0" ref="H14:H22">G14-F14</f>
        <v>0</v>
      </c>
      <c r="I14" s="11">
        <v>0</v>
      </c>
    </row>
    <row r="15" spans="1:9" ht="108" customHeight="1">
      <c r="A15" s="41" t="s">
        <v>113</v>
      </c>
      <c r="B15" s="38">
        <v>6810010020</v>
      </c>
      <c r="C15" s="36" t="s">
        <v>98</v>
      </c>
      <c r="D15" s="36" t="s">
        <v>112</v>
      </c>
      <c r="E15" s="11">
        <v>2</v>
      </c>
      <c r="F15" s="11">
        <v>2</v>
      </c>
      <c r="G15" s="11">
        <v>0</v>
      </c>
      <c r="H15" s="11">
        <f t="shared" si="0"/>
        <v>-2</v>
      </c>
      <c r="I15" s="11">
        <v>0</v>
      </c>
    </row>
    <row r="16" spans="1:9" ht="82.5" customHeight="1">
      <c r="A16" s="41" t="s">
        <v>111</v>
      </c>
      <c r="B16" s="38">
        <v>6810010030</v>
      </c>
      <c r="C16" s="36" t="s">
        <v>98</v>
      </c>
      <c r="D16" s="36" t="s">
        <v>110</v>
      </c>
      <c r="E16" s="11">
        <v>0</v>
      </c>
      <c r="F16" s="11">
        <v>0</v>
      </c>
      <c r="G16" s="11">
        <v>0</v>
      </c>
      <c r="H16" s="11">
        <f t="shared" si="0"/>
        <v>0</v>
      </c>
      <c r="I16" s="11">
        <v>0</v>
      </c>
    </row>
    <row r="17" spans="1:9" ht="82.5" customHeight="1">
      <c r="A17" s="41" t="s">
        <v>109</v>
      </c>
      <c r="B17" s="38">
        <v>6810010050</v>
      </c>
      <c r="C17" s="36" t="s">
        <v>98</v>
      </c>
      <c r="D17" s="36" t="s">
        <v>108</v>
      </c>
      <c r="E17" s="11">
        <v>2</v>
      </c>
      <c r="F17" s="11">
        <v>2</v>
      </c>
      <c r="G17" s="11">
        <v>0</v>
      </c>
      <c r="H17" s="11">
        <f t="shared" si="0"/>
        <v>-2</v>
      </c>
      <c r="I17" s="11">
        <f>G17*100/F17</f>
        <v>0</v>
      </c>
    </row>
    <row r="18" spans="1:9" ht="82.5" customHeight="1">
      <c r="A18" s="41" t="s">
        <v>107</v>
      </c>
      <c r="B18" s="38">
        <v>6810010060</v>
      </c>
      <c r="C18" s="36" t="s">
        <v>98</v>
      </c>
      <c r="D18" s="36" t="s">
        <v>106</v>
      </c>
      <c r="E18" s="11">
        <v>2</v>
      </c>
      <c r="F18" s="11">
        <v>2</v>
      </c>
      <c r="G18" s="11">
        <v>0</v>
      </c>
      <c r="H18" s="11">
        <f t="shared" si="0"/>
        <v>-2</v>
      </c>
      <c r="I18" s="11">
        <f>G18*100/F18</f>
        <v>0</v>
      </c>
    </row>
    <row r="19" spans="1:9" ht="82.5" customHeight="1">
      <c r="A19" s="41" t="s">
        <v>105</v>
      </c>
      <c r="B19" s="38"/>
      <c r="C19" s="36"/>
      <c r="D19" s="36" t="s">
        <v>104</v>
      </c>
      <c r="E19" s="11">
        <v>0</v>
      </c>
      <c r="F19" s="11">
        <v>0</v>
      </c>
      <c r="G19" s="11">
        <v>0</v>
      </c>
      <c r="H19" s="11">
        <f t="shared" si="0"/>
        <v>0</v>
      </c>
      <c r="I19" s="11">
        <v>0</v>
      </c>
    </row>
    <row r="20" spans="1:9" ht="109.5" customHeight="1">
      <c r="A20" s="41" t="s">
        <v>103</v>
      </c>
      <c r="B20" s="38">
        <v>6310090050</v>
      </c>
      <c r="C20" s="36" t="s">
        <v>98</v>
      </c>
      <c r="D20" s="36" t="s">
        <v>102</v>
      </c>
      <c r="E20" s="11">
        <v>2</v>
      </c>
      <c r="F20" s="11">
        <v>2</v>
      </c>
      <c r="G20" s="11">
        <v>0</v>
      </c>
      <c r="H20" s="11">
        <f t="shared" si="0"/>
        <v>-2</v>
      </c>
      <c r="I20" s="11">
        <v>0</v>
      </c>
    </row>
    <row r="21" spans="1:9" ht="82.5" customHeight="1">
      <c r="A21" s="41" t="s">
        <v>101</v>
      </c>
      <c r="B21" s="38">
        <v>6310090060</v>
      </c>
      <c r="C21" s="36" t="s">
        <v>98</v>
      </c>
      <c r="D21" s="36" t="s">
        <v>100</v>
      </c>
      <c r="E21" s="11">
        <v>1</v>
      </c>
      <c r="F21" s="11">
        <v>1</v>
      </c>
      <c r="G21" s="11">
        <v>0</v>
      </c>
      <c r="H21" s="11">
        <f t="shared" si="0"/>
        <v>-1</v>
      </c>
      <c r="I21" s="11">
        <v>0</v>
      </c>
    </row>
    <row r="22" spans="1:9" ht="82.5" customHeight="1">
      <c r="A22" s="41" t="s">
        <v>99</v>
      </c>
      <c r="B22" s="38">
        <v>6440090090</v>
      </c>
      <c r="C22" s="36" t="s">
        <v>98</v>
      </c>
      <c r="D22" s="36" t="s">
        <v>97</v>
      </c>
      <c r="E22" s="11">
        <v>100</v>
      </c>
      <c r="F22" s="11">
        <v>100</v>
      </c>
      <c r="G22" s="11">
        <v>0</v>
      </c>
      <c r="H22" s="11">
        <f t="shared" si="0"/>
        <v>-100</v>
      </c>
      <c r="I22" s="11">
        <v>0</v>
      </c>
    </row>
    <row r="23" spans="1:9" ht="27" customHeight="1">
      <c r="A23" s="40"/>
      <c r="B23" s="37" t="s">
        <v>96</v>
      </c>
      <c r="C23" s="37"/>
      <c r="D23" s="37"/>
      <c r="E23" s="11">
        <f>SUM(E14:E22)</f>
        <v>109</v>
      </c>
      <c r="F23" s="11">
        <f>SUM(F14:F22)</f>
        <v>109</v>
      </c>
      <c r="G23" s="11">
        <f>SUM(G14:G22)</f>
        <v>0</v>
      </c>
      <c r="H23" s="11">
        <f>SUM(H14:H22)</f>
        <v>-109</v>
      </c>
      <c r="I23" s="11">
        <f>G23*100/F23</f>
        <v>0</v>
      </c>
    </row>
  </sheetData>
  <sheetProtection/>
  <mergeCells count="14">
    <mergeCell ref="A9:A13"/>
    <mergeCell ref="B9:B13"/>
    <mergeCell ref="C9:C13"/>
    <mergeCell ref="D9:D13"/>
    <mergeCell ref="I9:I13"/>
    <mergeCell ref="E9:E13"/>
    <mergeCell ref="F9:F13"/>
    <mergeCell ref="G9:G13"/>
    <mergeCell ref="H9:H13"/>
    <mergeCell ref="A2:I2"/>
    <mergeCell ref="A3:I3"/>
    <mergeCell ref="A4:I4"/>
    <mergeCell ref="A5:I5"/>
    <mergeCell ref="A7:I7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R28"/>
  <sheetViews>
    <sheetView tabSelected="1" view="pageBreakPreview" zoomScaleSheetLayoutView="100" zoomScalePageLayoutView="0" workbookViewId="0" topLeftCell="A13">
      <selection activeCell="N7" sqref="N7"/>
    </sheetView>
  </sheetViews>
  <sheetFormatPr defaultColWidth="9.140625" defaultRowHeight="15"/>
  <cols>
    <col min="1" max="1" width="5.57421875" style="110" customWidth="1"/>
    <col min="2" max="2" width="20.57421875" style="111" hidden="1" customWidth="1"/>
    <col min="3" max="3" width="32.28125" style="112" customWidth="1"/>
    <col min="4" max="4" width="4.8515625" style="111" customWidth="1"/>
    <col min="5" max="5" width="5.00390625" style="111" customWidth="1"/>
    <col min="6" max="7" width="4.7109375" style="111" customWidth="1"/>
    <col min="8" max="8" width="4.57421875" style="111" customWidth="1"/>
    <col min="9" max="9" width="4.7109375" style="111" customWidth="1"/>
    <col min="10" max="10" width="11.140625" style="111" customWidth="1"/>
    <col min="11" max="11" width="12.28125" style="113" hidden="1" customWidth="1"/>
    <col min="12" max="12" width="16.8515625" style="113" customWidth="1"/>
    <col min="13" max="16384" width="9.140625" style="110" customWidth="1"/>
  </cols>
  <sheetData>
    <row r="1" ht="12.75">
      <c r="L1" s="114"/>
    </row>
    <row r="2" spans="1:12" s="116" customFormat="1" ht="15" customHeight="1">
      <c r="A2" s="115"/>
      <c r="B2" s="115"/>
      <c r="C2" s="139" t="s">
        <v>303</v>
      </c>
      <c r="D2" s="139"/>
      <c r="E2" s="139"/>
      <c r="F2" s="139"/>
      <c r="G2" s="139"/>
      <c r="H2" s="139"/>
      <c r="I2" s="139"/>
      <c r="J2" s="139"/>
      <c r="K2" s="139"/>
      <c r="L2" s="139"/>
    </row>
    <row r="3" spans="1:12" s="116" customFormat="1" ht="15" customHeight="1">
      <c r="A3" s="115"/>
      <c r="B3" s="115"/>
      <c r="C3" s="139" t="s">
        <v>364</v>
      </c>
      <c r="D3" s="139"/>
      <c r="E3" s="139"/>
      <c r="F3" s="139"/>
      <c r="G3" s="139"/>
      <c r="H3" s="139"/>
      <c r="I3" s="139"/>
      <c r="J3" s="139"/>
      <c r="K3" s="139"/>
      <c r="L3" s="139"/>
    </row>
    <row r="4" spans="1:12" s="116" customFormat="1" ht="15" customHeight="1">
      <c r="A4" s="115"/>
      <c r="B4" s="115"/>
      <c r="C4" s="139" t="s">
        <v>1</v>
      </c>
      <c r="D4" s="139"/>
      <c r="E4" s="139"/>
      <c r="F4" s="139"/>
      <c r="G4" s="139"/>
      <c r="H4" s="139"/>
      <c r="I4" s="139"/>
      <c r="J4" s="139"/>
      <c r="K4" s="139"/>
      <c r="L4" s="139"/>
    </row>
    <row r="5" spans="1:12" s="116" customFormat="1" ht="12.75">
      <c r="A5" s="170" t="str">
        <f>'Прилож.4.отчет об испол.МП'!A5:I5</f>
        <v>№61  от  17.11.2022 г.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s="116" customFormat="1" ht="12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</row>
    <row r="7" spans="1:12" s="116" customFormat="1" ht="33.75" customHeight="1">
      <c r="A7" s="180" t="s">
        <v>365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</row>
    <row r="8" spans="2:12" s="116" customFormat="1" ht="12.75">
      <c r="B8" s="117"/>
      <c r="C8" s="118"/>
      <c r="D8" s="117"/>
      <c r="E8" s="117"/>
      <c r="F8" s="117"/>
      <c r="G8" s="117"/>
      <c r="H8" s="117"/>
      <c r="I8" s="117"/>
      <c r="J8" s="117"/>
      <c r="K8" s="119" t="s">
        <v>304</v>
      </c>
      <c r="L8" s="119" t="s">
        <v>305</v>
      </c>
    </row>
    <row r="9" spans="1:12" s="116" customFormat="1" ht="12.75" customHeight="1">
      <c r="A9" s="181" t="s">
        <v>306</v>
      </c>
      <c r="B9" s="181" t="s">
        <v>306</v>
      </c>
      <c r="C9" s="182" t="s">
        <v>307</v>
      </c>
      <c r="D9" s="183"/>
      <c r="E9" s="183"/>
      <c r="F9" s="183"/>
      <c r="G9" s="183"/>
      <c r="H9" s="183"/>
      <c r="I9" s="183"/>
      <c r="J9" s="183"/>
      <c r="K9" s="176" t="s">
        <v>308</v>
      </c>
      <c r="L9" s="176" t="s">
        <v>308</v>
      </c>
    </row>
    <row r="10" spans="1:12" s="123" customFormat="1" ht="102.75" customHeight="1">
      <c r="A10" s="181"/>
      <c r="B10" s="181"/>
      <c r="C10" s="182"/>
      <c r="D10" s="120" t="s">
        <v>309</v>
      </c>
      <c r="E10" s="120" t="s">
        <v>310</v>
      </c>
      <c r="F10" s="120" t="s">
        <v>311</v>
      </c>
      <c r="G10" s="120" t="s">
        <v>312</v>
      </c>
      <c r="H10" s="120" t="s">
        <v>313</v>
      </c>
      <c r="I10" s="121" t="s">
        <v>314</v>
      </c>
      <c r="J10" s="122" t="s">
        <v>315</v>
      </c>
      <c r="K10" s="176"/>
      <c r="L10" s="176"/>
    </row>
    <row r="11" spans="1:12" s="123" customFormat="1" ht="21" customHeight="1">
      <c r="A11" s="177" t="s">
        <v>363</v>
      </c>
      <c r="B11" s="178"/>
      <c r="C11" s="178"/>
      <c r="D11" s="178"/>
      <c r="E11" s="178"/>
      <c r="F11" s="178"/>
      <c r="G11" s="178"/>
      <c r="H11" s="178"/>
      <c r="I11" s="178"/>
      <c r="J11" s="179"/>
      <c r="K11" s="138"/>
      <c r="L11" s="129">
        <f>L19+L28</f>
        <v>2206.5414530000007</v>
      </c>
    </row>
    <row r="12" spans="1:12" s="130" customFormat="1" ht="25.5">
      <c r="A12" s="124" t="s">
        <v>115</v>
      </c>
      <c r="B12" s="125" t="s">
        <v>316</v>
      </c>
      <c r="C12" s="126" t="s">
        <v>317</v>
      </c>
      <c r="D12" s="127" t="s">
        <v>126</v>
      </c>
      <c r="E12" s="127" t="s">
        <v>137</v>
      </c>
      <c r="F12" s="127" t="s">
        <v>133</v>
      </c>
      <c r="G12" s="127" t="s">
        <v>133</v>
      </c>
      <c r="H12" s="127" t="s">
        <v>133</v>
      </c>
      <c r="I12" s="127" t="s">
        <v>318</v>
      </c>
      <c r="J12" s="127" t="s">
        <v>319</v>
      </c>
      <c r="K12" s="128">
        <v>1730000</v>
      </c>
      <c r="L12" s="129">
        <f>L13+L15</f>
        <v>760.8</v>
      </c>
    </row>
    <row r="13" spans="1:12" ht="36" customHeight="1">
      <c r="A13" s="131" t="s">
        <v>320</v>
      </c>
      <c r="B13" s="132" t="s">
        <v>321</v>
      </c>
      <c r="C13" s="133" t="s">
        <v>322</v>
      </c>
      <c r="D13" s="134" t="s">
        <v>126</v>
      </c>
      <c r="E13" s="134" t="s">
        <v>137</v>
      </c>
      <c r="F13" s="134" t="s">
        <v>133</v>
      </c>
      <c r="G13" s="134" t="s">
        <v>133</v>
      </c>
      <c r="H13" s="134" t="s">
        <v>133</v>
      </c>
      <c r="I13" s="134" t="s">
        <v>318</v>
      </c>
      <c r="J13" s="134" t="s">
        <v>129</v>
      </c>
      <c r="K13" s="135">
        <v>2500000</v>
      </c>
      <c r="L13" s="136">
        <f>L14</f>
        <v>760.8</v>
      </c>
    </row>
    <row r="14" spans="1:12" ht="48.75" customHeight="1">
      <c r="A14" s="134" t="s">
        <v>323</v>
      </c>
      <c r="B14" s="132" t="s">
        <v>324</v>
      </c>
      <c r="C14" s="133" t="s">
        <v>325</v>
      </c>
      <c r="D14" s="134" t="s">
        <v>126</v>
      </c>
      <c r="E14" s="134" t="s">
        <v>137</v>
      </c>
      <c r="F14" s="134" t="s">
        <v>133</v>
      </c>
      <c r="G14" s="134" t="s">
        <v>133</v>
      </c>
      <c r="H14" s="134" t="s">
        <v>168</v>
      </c>
      <c r="I14" s="134" t="s">
        <v>318</v>
      </c>
      <c r="J14" s="134" t="s">
        <v>326</v>
      </c>
      <c r="K14" s="135">
        <v>2500000</v>
      </c>
      <c r="L14" s="136">
        <v>760.8</v>
      </c>
    </row>
    <row r="15" spans="1:12" ht="63.75">
      <c r="A15" s="131"/>
      <c r="B15" s="132"/>
      <c r="C15" s="133" t="s">
        <v>327</v>
      </c>
      <c r="D15" s="134" t="s">
        <v>126</v>
      </c>
      <c r="E15" s="134" t="s">
        <v>167</v>
      </c>
      <c r="F15" s="134" t="s">
        <v>126</v>
      </c>
      <c r="G15" s="134" t="s">
        <v>126</v>
      </c>
      <c r="H15" s="134" t="s">
        <v>133</v>
      </c>
      <c r="I15" s="134" t="s">
        <v>318</v>
      </c>
      <c r="J15" s="134" t="s">
        <v>328</v>
      </c>
      <c r="K15" s="135"/>
      <c r="L15" s="136">
        <v>0</v>
      </c>
    </row>
    <row r="16" spans="1:12" ht="26.25" customHeight="1">
      <c r="A16" s="124" t="s">
        <v>113</v>
      </c>
      <c r="B16" s="125"/>
      <c r="C16" s="126" t="s">
        <v>329</v>
      </c>
      <c r="D16" s="127" t="s">
        <v>126</v>
      </c>
      <c r="E16" s="127" t="s">
        <v>167</v>
      </c>
      <c r="F16" s="127" t="s">
        <v>133</v>
      </c>
      <c r="G16" s="127" t="s">
        <v>133</v>
      </c>
      <c r="H16" s="127" t="s">
        <v>133</v>
      </c>
      <c r="I16" s="127" t="s">
        <v>318</v>
      </c>
      <c r="J16" s="127" t="s">
        <v>319</v>
      </c>
      <c r="K16" s="128"/>
      <c r="L16" s="129">
        <f>L18</f>
        <v>0</v>
      </c>
    </row>
    <row r="17" spans="1:12" ht="24.75" customHeight="1">
      <c r="A17" s="134" t="s">
        <v>330</v>
      </c>
      <c r="B17" s="125"/>
      <c r="C17" s="133" t="s">
        <v>331</v>
      </c>
      <c r="D17" s="134" t="s">
        <v>126</v>
      </c>
      <c r="E17" s="134" t="s">
        <v>167</v>
      </c>
      <c r="F17" s="134" t="s">
        <v>133</v>
      </c>
      <c r="G17" s="134" t="s">
        <v>133</v>
      </c>
      <c r="H17" s="134" t="s">
        <v>133</v>
      </c>
      <c r="I17" s="134" t="s">
        <v>318</v>
      </c>
      <c r="J17" s="134" t="s">
        <v>258</v>
      </c>
      <c r="K17" s="135"/>
      <c r="L17" s="136">
        <f>L18</f>
        <v>0</v>
      </c>
    </row>
    <row r="18" spans="1:12" ht="24" customHeight="1">
      <c r="A18" s="134" t="s">
        <v>332</v>
      </c>
      <c r="B18" s="132"/>
      <c r="C18" s="133" t="s">
        <v>333</v>
      </c>
      <c r="D18" s="134" t="s">
        <v>126</v>
      </c>
      <c r="E18" s="134" t="s">
        <v>167</v>
      </c>
      <c r="F18" s="134" t="s">
        <v>133</v>
      </c>
      <c r="G18" s="134" t="s">
        <v>133</v>
      </c>
      <c r="H18" s="134" t="s">
        <v>168</v>
      </c>
      <c r="I18" s="134" t="s">
        <v>318</v>
      </c>
      <c r="J18" s="134" t="s">
        <v>328</v>
      </c>
      <c r="K18" s="135"/>
      <c r="L18" s="136">
        <v>0</v>
      </c>
    </row>
    <row r="19" spans="1:12" ht="26.25" customHeight="1">
      <c r="A19" s="124">
        <v>2</v>
      </c>
      <c r="B19" s="125" t="s">
        <v>334</v>
      </c>
      <c r="C19" s="126" t="s">
        <v>335</v>
      </c>
      <c r="D19" s="127" t="s">
        <v>126</v>
      </c>
      <c r="E19" s="127" t="s">
        <v>168</v>
      </c>
      <c r="F19" s="127" t="s">
        <v>133</v>
      </c>
      <c r="G19" s="127" t="s">
        <v>133</v>
      </c>
      <c r="H19" s="127" t="s">
        <v>133</v>
      </c>
      <c r="I19" s="127" t="s">
        <v>318</v>
      </c>
      <c r="J19" s="127" t="s">
        <v>319</v>
      </c>
      <c r="K19" s="128">
        <v>245485.2</v>
      </c>
      <c r="L19" s="129">
        <f>L27+L20</f>
        <v>1445.7414530000005</v>
      </c>
    </row>
    <row r="20" spans="1:12" ht="26.25" customHeight="1">
      <c r="A20" s="134" t="s">
        <v>330</v>
      </c>
      <c r="B20" s="132" t="s">
        <v>336</v>
      </c>
      <c r="C20" s="133" t="s">
        <v>337</v>
      </c>
      <c r="D20" s="134" t="s">
        <v>126</v>
      </c>
      <c r="E20" s="134" t="s">
        <v>168</v>
      </c>
      <c r="F20" s="134" t="s">
        <v>133</v>
      </c>
      <c r="G20" s="134" t="s">
        <v>133</v>
      </c>
      <c r="H20" s="134" t="s">
        <v>133</v>
      </c>
      <c r="I20" s="134" t="s">
        <v>318</v>
      </c>
      <c r="J20" s="134" t="s">
        <v>181</v>
      </c>
      <c r="K20" s="135">
        <v>-32397887.4</v>
      </c>
      <c r="L20" s="136">
        <f>L23</f>
        <v>-9124.192567</v>
      </c>
    </row>
    <row r="21" spans="1:12" ht="24" customHeight="1">
      <c r="A21" s="137" t="s">
        <v>332</v>
      </c>
      <c r="B21" s="132" t="s">
        <v>338</v>
      </c>
      <c r="C21" s="133" t="s">
        <v>339</v>
      </c>
      <c r="D21" s="134" t="s">
        <v>126</v>
      </c>
      <c r="E21" s="134" t="s">
        <v>168</v>
      </c>
      <c r="F21" s="134" t="s">
        <v>137</v>
      </c>
      <c r="G21" s="134" t="s">
        <v>133</v>
      </c>
      <c r="H21" s="134" t="s">
        <v>133</v>
      </c>
      <c r="I21" s="134" t="s">
        <v>318</v>
      </c>
      <c r="J21" s="134" t="s">
        <v>181</v>
      </c>
      <c r="K21" s="135">
        <v>-32397887.4</v>
      </c>
      <c r="L21" s="136">
        <f>L22</f>
        <v>-9124.192567</v>
      </c>
    </row>
    <row r="22" spans="1:12" ht="24" customHeight="1">
      <c r="A22" s="137" t="s">
        <v>340</v>
      </c>
      <c r="B22" s="132" t="s">
        <v>341</v>
      </c>
      <c r="C22" s="133" t="s">
        <v>342</v>
      </c>
      <c r="D22" s="134" t="s">
        <v>126</v>
      </c>
      <c r="E22" s="134" t="s">
        <v>168</v>
      </c>
      <c r="F22" s="134" t="s">
        <v>137</v>
      </c>
      <c r="G22" s="134" t="s">
        <v>126</v>
      </c>
      <c r="H22" s="134" t="s">
        <v>133</v>
      </c>
      <c r="I22" s="134" t="s">
        <v>318</v>
      </c>
      <c r="J22" s="134" t="s">
        <v>343</v>
      </c>
      <c r="K22" s="135">
        <v>-32397887.4</v>
      </c>
      <c r="L22" s="136">
        <f>L23</f>
        <v>-9124.192567</v>
      </c>
    </row>
    <row r="23" spans="1:12" ht="24.75" customHeight="1">
      <c r="A23" s="137" t="s">
        <v>344</v>
      </c>
      <c r="B23" s="132" t="s">
        <v>345</v>
      </c>
      <c r="C23" s="133" t="s">
        <v>346</v>
      </c>
      <c r="D23" s="134" t="s">
        <v>126</v>
      </c>
      <c r="E23" s="134" t="s">
        <v>168</v>
      </c>
      <c r="F23" s="134" t="s">
        <v>137</v>
      </c>
      <c r="G23" s="134" t="s">
        <v>126</v>
      </c>
      <c r="H23" s="134" t="s">
        <v>168</v>
      </c>
      <c r="I23" s="134" t="s">
        <v>318</v>
      </c>
      <c r="J23" s="134" t="s">
        <v>343</v>
      </c>
      <c r="K23" s="135">
        <v>-32397887.4</v>
      </c>
      <c r="L23" s="136">
        <f>-(760826.597+8213365.97+150000)/1000</f>
        <v>-9124.192567</v>
      </c>
    </row>
    <row r="24" spans="1:12" ht="24" customHeight="1">
      <c r="A24" s="137" t="s">
        <v>347</v>
      </c>
      <c r="B24" s="132" t="s">
        <v>348</v>
      </c>
      <c r="C24" s="133" t="s">
        <v>349</v>
      </c>
      <c r="D24" s="134" t="s">
        <v>126</v>
      </c>
      <c r="E24" s="134" t="s">
        <v>168</v>
      </c>
      <c r="F24" s="134" t="s">
        <v>133</v>
      </c>
      <c r="G24" s="134" t="s">
        <v>133</v>
      </c>
      <c r="H24" s="134" t="s">
        <v>133</v>
      </c>
      <c r="I24" s="134" t="s">
        <v>318</v>
      </c>
      <c r="J24" s="134" t="s">
        <v>350</v>
      </c>
      <c r="K24" s="135">
        <v>32643372.6</v>
      </c>
      <c r="L24" s="136">
        <f>L25</f>
        <v>10569.93402</v>
      </c>
    </row>
    <row r="25" spans="1:12" ht="25.5" customHeight="1">
      <c r="A25" s="134" t="s">
        <v>351</v>
      </c>
      <c r="B25" s="132" t="s">
        <v>352</v>
      </c>
      <c r="C25" s="133" t="s">
        <v>353</v>
      </c>
      <c r="D25" s="134" t="s">
        <v>126</v>
      </c>
      <c r="E25" s="134" t="s">
        <v>168</v>
      </c>
      <c r="F25" s="134" t="s">
        <v>137</v>
      </c>
      <c r="G25" s="134" t="s">
        <v>133</v>
      </c>
      <c r="H25" s="134" t="s">
        <v>133</v>
      </c>
      <c r="I25" s="134" t="s">
        <v>318</v>
      </c>
      <c r="J25" s="134" t="s">
        <v>350</v>
      </c>
      <c r="K25" s="135">
        <v>32643372.6</v>
      </c>
      <c r="L25" s="136">
        <f>L26</f>
        <v>10569.93402</v>
      </c>
    </row>
    <row r="26" spans="1:12" ht="26.25" customHeight="1">
      <c r="A26" s="134" t="s">
        <v>354</v>
      </c>
      <c r="B26" s="132" t="s">
        <v>355</v>
      </c>
      <c r="C26" s="133" t="s">
        <v>356</v>
      </c>
      <c r="D26" s="134" t="s">
        <v>126</v>
      </c>
      <c r="E26" s="134" t="s">
        <v>168</v>
      </c>
      <c r="F26" s="134" t="s">
        <v>137</v>
      </c>
      <c r="G26" s="134" t="s">
        <v>126</v>
      </c>
      <c r="H26" s="134" t="s">
        <v>133</v>
      </c>
      <c r="I26" s="134" t="s">
        <v>318</v>
      </c>
      <c r="J26" s="134" t="s">
        <v>357</v>
      </c>
      <c r="K26" s="135">
        <v>32643372.6</v>
      </c>
      <c r="L26" s="136">
        <f>L27</f>
        <v>10569.93402</v>
      </c>
    </row>
    <row r="27" spans="1:12" ht="41.25" customHeight="1">
      <c r="A27" s="134" t="s">
        <v>358</v>
      </c>
      <c r="B27" s="132" t="s">
        <v>359</v>
      </c>
      <c r="C27" s="133" t="s">
        <v>360</v>
      </c>
      <c r="D27" s="134" t="s">
        <v>126</v>
      </c>
      <c r="E27" s="134" t="s">
        <v>168</v>
      </c>
      <c r="F27" s="134" t="s">
        <v>137</v>
      </c>
      <c r="G27" s="134" t="s">
        <v>126</v>
      </c>
      <c r="H27" s="134" t="s">
        <v>168</v>
      </c>
      <c r="I27" s="134" t="s">
        <v>318</v>
      </c>
      <c r="J27" s="134" t="s">
        <v>357</v>
      </c>
      <c r="K27" s="135">
        <v>32643372.6</v>
      </c>
      <c r="L27" s="136">
        <f>(8974192.97+1432041.05+150000+13700)/1000</f>
        <v>10569.93402</v>
      </c>
    </row>
    <row r="28" spans="1:18" s="130" customFormat="1" ht="38.25" customHeight="1">
      <c r="A28" s="124">
        <v>3</v>
      </c>
      <c r="B28" s="125" t="s">
        <v>361</v>
      </c>
      <c r="C28" s="126" t="s">
        <v>362</v>
      </c>
      <c r="D28" s="127" t="s">
        <v>126</v>
      </c>
      <c r="E28" s="127" t="s">
        <v>133</v>
      </c>
      <c r="F28" s="127" t="s">
        <v>133</v>
      </c>
      <c r="G28" s="127" t="s">
        <v>133</v>
      </c>
      <c r="H28" s="127" t="s">
        <v>133</v>
      </c>
      <c r="I28" s="127" t="s">
        <v>318</v>
      </c>
      <c r="J28" s="127" t="s">
        <v>319</v>
      </c>
      <c r="K28" s="128">
        <v>1696521.1</v>
      </c>
      <c r="L28" s="129">
        <f>L12</f>
        <v>760.8</v>
      </c>
      <c r="R28" s="110"/>
    </row>
    <row r="43" ht="12" customHeight="1"/>
  </sheetData>
  <sheetProtection/>
  <mergeCells count="12">
    <mergeCell ref="L9:L10"/>
    <mergeCell ref="A11:J11"/>
    <mergeCell ref="C2:L2"/>
    <mergeCell ref="C3:L3"/>
    <mergeCell ref="C4:L4"/>
    <mergeCell ref="A5:L5"/>
    <mergeCell ref="A7:L7"/>
    <mergeCell ref="A9:A10"/>
    <mergeCell ref="B9:B10"/>
    <mergeCell ref="C9:C10"/>
    <mergeCell ref="D9:J9"/>
    <mergeCell ref="K9:K10"/>
  </mergeCells>
  <printOptions horizontalCentered="1"/>
  <pageMargins left="0.984251968503937" right="0.5905511811023623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karis</dc:creator>
  <cp:keywords/>
  <dc:description/>
  <cp:lastModifiedBy>bsp-buhgalter-01</cp:lastModifiedBy>
  <cp:lastPrinted>2022-11-17T11:01:43Z</cp:lastPrinted>
  <dcterms:created xsi:type="dcterms:W3CDTF">2015-06-05T18:17:20Z</dcterms:created>
  <dcterms:modified xsi:type="dcterms:W3CDTF">2022-11-21T13:44:17Z</dcterms:modified>
  <cp:category/>
  <cp:version/>
  <cp:contentType/>
  <cp:contentStatus/>
</cp:coreProperties>
</file>